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HRAVAN\Downloads\"/>
    </mc:Choice>
  </mc:AlternateContent>
  <xr:revisionPtr revIDLastSave="0" documentId="13_ncr:1_{80845040-7AF1-4B63-9F08-2329FD10697B}" xr6:coauthVersionLast="47" xr6:coauthVersionMax="47" xr10:uidLastSave="{00000000-0000-0000-0000-000000000000}"/>
  <bookViews>
    <workbookView xWindow="-108" yWindow="-108" windowWidth="23256" windowHeight="13896" firstSheet="1" activeTab="1" xr2:uid="{00000000-000D-0000-FFFF-FFFF00000000}"/>
  </bookViews>
  <sheets>
    <sheet name="UPI transactions data" sheetId="1" r:id="rId1"/>
    <sheet name="AePS data" sheetId="2" r:id="rId2"/>
    <sheet name="Bank accounts - yearly" sheetId="3" r:id="rId3"/>
    <sheet name="Bank accounts data - monthy" sheetId="4" r:id="rId4"/>
    <sheet name="Copy of Bank accounts data - mo" sheetId="5" state="hidden" r:id="rId5"/>
    <sheet name="Sheet6" sheetId="6" r:id="rId6"/>
    <sheet name="Bank accounts data - monthy pur" sheetId="7" state="hidden" r:id="rId7"/>
    <sheet name="FI Index data" sheetId="8" r:id="rId8"/>
    <sheet name="Credit Accounts data" sheetId="9" r:id="rId9"/>
    <sheet name="Sheet7" sheetId="10" r:id="rId10"/>
    <sheet name="Pivot Table 1" sheetId="11" state="hidden" r:id="rId11"/>
    <sheet name="Copy of Credit Accounts data" sheetId="12" state="hidden" r:id="rId12"/>
  </sheets>
  <calcPr calcId="191029"/>
  <pivotCaches>
    <pivotCache cacheId="3"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0" l="1" a="1"/>
  <c r="F2" i="10" s="1"/>
  <c r="N3" i="9" a="1"/>
  <c r="N3" i="9" s="1"/>
  <c r="I2" i="6" a="1"/>
  <c r="I2" i="6" s="1"/>
  <c r="H14" i="12"/>
  <c r="I13" i="12"/>
  <c r="H10" i="12" a="1"/>
  <c r="J14" i="12" s="1"/>
  <c r="C8" i="11"/>
  <c r="C7" i="11"/>
  <c r="C6" i="11"/>
  <c r="C5" i="11"/>
  <c r="C4" i="11"/>
  <c r="H14" i="9"/>
  <c r="J13" i="9"/>
  <c r="H12" i="9" a="1"/>
  <c r="J12" i="9" s="1"/>
  <c r="H12" i="9"/>
  <c r="H6" i="9"/>
  <c r="J5" i="9"/>
  <c r="H4" i="9" a="1"/>
  <c r="J4" i="9" s="1"/>
  <c r="H4" i="9"/>
  <c r="L6" i="8"/>
  <c r="K6" i="8"/>
  <c r="M5" i="8"/>
  <c r="K4" i="8" a="1"/>
  <c r="M4" i="8" s="1"/>
  <c r="K4" i="8"/>
  <c r="J83" i="7"/>
  <c r="G83" i="7"/>
  <c r="J82" i="7"/>
  <c r="G82" i="7"/>
  <c r="J81" i="7"/>
  <c r="G81" i="7"/>
  <c r="J80" i="7"/>
  <c r="G80" i="7"/>
  <c r="J79" i="7"/>
  <c r="G79" i="7"/>
  <c r="J78" i="7"/>
  <c r="G78" i="7"/>
  <c r="J77" i="7"/>
  <c r="G77" i="7"/>
  <c r="J76" i="7"/>
  <c r="G76" i="7"/>
  <c r="J75" i="7"/>
  <c r="G75" i="7"/>
  <c r="J74" i="7"/>
  <c r="G74" i="7"/>
  <c r="J73" i="7"/>
  <c r="G73" i="7"/>
  <c r="J72" i="7"/>
  <c r="G72" i="7"/>
  <c r="J71" i="7"/>
  <c r="G71" i="7"/>
  <c r="J70" i="7"/>
  <c r="G70" i="7"/>
  <c r="J69" i="7"/>
  <c r="G69" i="7"/>
  <c r="J68" i="7"/>
  <c r="G68" i="7"/>
  <c r="J67" i="7"/>
  <c r="G67" i="7"/>
  <c r="J66" i="7"/>
  <c r="G66" i="7"/>
  <c r="J65" i="7"/>
  <c r="G65" i="7"/>
  <c r="J64" i="7"/>
  <c r="G64" i="7"/>
  <c r="J63" i="7"/>
  <c r="G63" i="7"/>
  <c r="J62" i="7"/>
  <c r="G62" i="7"/>
  <c r="J61" i="7"/>
  <c r="G61" i="7"/>
  <c r="J60" i="7"/>
  <c r="G60" i="7"/>
  <c r="J59" i="7"/>
  <c r="G59" i="7"/>
  <c r="J58" i="7"/>
  <c r="G58" i="7"/>
  <c r="J57" i="7"/>
  <c r="G57" i="7"/>
  <c r="J56" i="7"/>
  <c r="G56" i="7"/>
  <c r="J55" i="7"/>
  <c r="G55" i="7"/>
  <c r="J54" i="7"/>
  <c r="G54" i="7"/>
  <c r="J53" i="7"/>
  <c r="G53" i="7"/>
  <c r="J52" i="7"/>
  <c r="G52" i="7"/>
  <c r="J51" i="7"/>
  <c r="G51" i="7"/>
  <c r="J50" i="7"/>
  <c r="G50" i="7"/>
  <c r="J49" i="7"/>
  <c r="G49" i="7"/>
  <c r="J48" i="7"/>
  <c r="G48" i="7"/>
  <c r="J47" i="7"/>
  <c r="G47" i="7"/>
  <c r="J46" i="7"/>
  <c r="G46" i="7"/>
  <c r="J45" i="7"/>
  <c r="G45" i="7"/>
  <c r="J44" i="7"/>
  <c r="G44" i="7"/>
  <c r="J43" i="7"/>
  <c r="G43" i="7"/>
  <c r="J42" i="7"/>
  <c r="G42" i="7"/>
  <c r="J41" i="7"/>
  <c r="G41" i="7"/>
  <c r="J40" i="7"/>
  <c r="G40" i="7"/>
  <c r="J39" i="7"/>
  <c r="G39" i="7"/>
  <c r="J38" i="7"/>
  <c r="G38" i="7"/>
  <c r="J37" i="7"/>
  <c r="G37" i="7"/>
  <c r="J36" i="7"/>
  <c r="G36" i="7"/>
  <c r="J35" i="7"/>
  <c r="G35" i="7"/>
  <c r="J34" i="7"/>
  <c r="G34" i="7"/>
  <c r="J33" i="7"/>
  <c r="G33" i="7"/>
  <c r="J32" i="7"/>
  <c r="G32" i="7"/>
  <c r="J31" i="7"/>
  <c r="G31" i="7"/>
  <c r="J30" i="7"/>
  <c r="G30" i="7"/>
  <c r="J29" i="7"/>
  <c r="G29" i="7"/>
  <c r="J28" i="7"/>
  <c r="G28" i="7"/>
  <c r="J27" i="7"/>
  <c r="G27" i="7"/>
  <c r="J26" i="7"/>
  <c r="G26" i="7"/>
  <c r="J25" i="7"/>
  <c r="G25" i="7"/>
  <c r="J24" i="7"/>
  <c r="G24" i="7"/>
  <c r="J23" i="7"/>
  <c r="G23" i="7"/>
  <c r="J22" i="7"/>
  <c r="G22" i="7"/>
  <c r="J21" i="7"/>
  <c r="G21" i="7"/>
  <c r="J20" i="7"/>
  <c r="G20" i="7"/>
  <c r="J19" i="7"/>
  <c r="G19" i="7"/>
  <c r="J18" i="7"/>
  <c r="G18" i="7"/>
  <c r="J17" i="7"/>
  <c r="G17" i="7"/>
  <c r="J16" i="7"/>
  <c r="G16" i="7"/>
  <c r="J15" i="7"/>
  <c r="G15" i="7"/>
  <c r="J14" i="7"/>
  <c r="G14" i="7"/>
  <c r="J13" i="7"/>
  <c r="G13" i="7"/>
  <c r="J12" i="7"/>
  <c r="G12" i="7"/>
  <c r="J11" i="7"/>
  <c r="G11" i="7"/>
  <c r="J10" i="7"/>
  <c r="G10" i="7"/>
  <c r="J9" i="7"/>
  <c r="G9" i="7"/>
  <c r="J8" i="7"/>
  <c r="G8" i="7"/>
  <c r="J7" i="7"/>
  <c r="G7" i="7"/>
  <c r="J6" i="7"/>
  <c r="G6" i="7"/>
  <c r="J5" i="7"/>
  <c r="G5" i="7"/>
  <c r="J4" i="7"/>
  <c r="G4" i="7"/>
  <c r="K5" i="7"/>
  <c r="M4" i="7"/>
  <c r="K3" i="7" a="1"/>
  <c r="M3" i="7" s="1"/>
  <c r="K3" i="7"/>
  <c r="J3" i="7"/>
  <c r="G3" i="7"/>
  <c r="F82" i="6"/>
  <c r="F81" i="6"/>
  <c r="F80" i="6"/>
  <c r="F79" i="6"/>
  <c r="F78" i="6"/>
  <c r="F77" i="6"/>
  <c r="F76" i="6"/>
  <c r="F75" i="6"/>
  <c r="F74" i="6"/>
  <c r="F73" i="6"/>
  <c r="F72" i="6"/>
  <c r="F71" i="6"/>
  <c r="F70" i="6"/>
  <c r="F69" i="6"/>
  <c r="F68" i="6"/>
  <c r="F67" i="6"/>
  <c r="F66" i="6"/>
  <c r="F65" i="6"/>
  <c r="F64" i="6"/>
  <c r="F63" i="6"/>
  <c r="F62" i="6"/>
  <c r="F61" i="6"/>
  <c r="F60" i="6"/>
  <c r="F59" i="6"/>
  <c r="F58" i="6"/>
  <c r="F57" i="6"/>
  <c r="F56" i="6"/>
  <c r="F55" i="6"/>
  <c r="F54" i="6"/>
  <c r="F53" i="6"/>
  <c r="F52" i="6"/>
  <c r="F51" i="6"/>
  <c r="F50" i="6"/>
  <c r="F49" i="6"/>
  <c r="F48" i="6"/>
  <c r="F47" i="6"/>
  <c r="F46" i="6"/>
  <c r="F45" i="6"/>
  <c r="F44" i="6"/>
  <c r="F43" i="6"/>
  <c r="F42" i="6"/>
  <c r="F41" i="6"/>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F10" i="6"/>
  <c r="F9" i="6"/>
  <c r="F8" i="6"/>
  <c r="F7" i="6"/>
  <c r="F6" i="6"/>
  <c r="F5" i="6"/>
  <c r="F4" i="6"/>
  <c r="F3" i="6"/>
  <c r="F2" i="6"/>
  <c r="I83" i="5"/>
  <c r="G83" i="5"/>
  <c r="I82" i="5"/>
  <c r="G82" i="5"/>
  <c r="I81" i="5"/>
  <c r="G81" i="5"/>
  <c r="I80" i="5"/>
  <c r="G80" i="5"/>
  <c r="I79" i="5"/>
  <c r="G79" i="5"/>
  <c r="I78" i="5"/>
  <c r="G78" i="5"/>
  <c r="I77" i="5"/>
  <c r="G77" i="5"/>
  <c r="I76" i="5"/>
  <c r="G76" i="5"/>
  <c r="I75" i="5"/>
  <c r="G75" i="5"/>
  <c r="I74" i="5"/>
  <c r="G74" i="5"/>
  <c r="I73" i="5"/>
  <c r="G73" i="5"/>
  <c r="I72" i="5"/>
  <c r="G72" i="5"/>
  <c r="I71" i="5"/>
  <c r="G71" i="5"/>
  <c r="I70" i="5"/>
  <c r="G70" i="5"/>
  <c r="I69" i="5"/>
  <c r="G69" i="5"/>
  <c r="I68" i="5"/>
  <c r="G68" i="5"/>
  <c r="I67" i="5"/>
  <c r="G67" i="5"/>
  <c r="I66" i="5"/>
  <c r="G66" i="5"/>
  <c r="I65" i="5"/>
  <c r="G65" i="5"/>
  <c r="I64" i="5"/>
  <c r="G64" i="5"/>
  <c r="I63" i="5"/>
  <c r="G63" i="5"/>
  <c r="I62" i="5"/>
  <c r="G62" i="5"/>
  <c r="I61" i="5"/>
  <c r="G61" i="5"/>
  <c r="I60" i="5"/>
  <c r="G60" i="5"/>
  <c r="I59" i="5"/>
  <c r="G59" i="5"/>
  <c r="I58" i="5"/>
  <c r="G58" i="5"/>
  <c r="I57" i="5"/>
  <c r="G57" i="5"/>
  <c r="I56" i="5"/>
  <c r="G56" i="5"/>
  <c r="I55" i="5"/>
  <c r="G55" i="5"/>
  <c r="I54" i="5"/>
  <c r="G54" i="5"/>
  <c r="I53" i="5"/>
  <c r="G53" i="5"/>
  <c r="I52" i="5"/>
  <c r="G52" i="5"/>
  <c r="I51" i="5"/>
  <c r="G51" i="5"/>
  <c r="I50" i="5"/>
  <c r="G50" i="5"/>
  <c r="I49" i="5"/>
  <c r="G49" i="5"/>
  <c r="I48" i="5"/>
  <c r="G48" i="5"/>
  <c r="I47" i="5"/>
  <c r="G47" i="5"/>
  <c r="I46" i="5"/>
  <c r="G46" i="5"/>
  <c r="I45" i="5"/>
  <c r="G45" i="5"/>
  <c r="I44" i="5"/>
  <c r="G44" i="5"/>
  <c r="I43" i="5"/>
  <c r="G43" i="5"/>
  <c r="I42" i="5"/>
  <c r="G42" i="5"/>
  <c r="I41" i="5"/>
  <c r="G41" i="5"/>
  <c r="I40" i="5"/>
  <c r="G40" i="5"/>
  <c r="I39" i="5"/>
  <c r="G39" i="5"/>
  <c r="I38" i="5"/>
  <c r="G38" i="5"/>
  <c r="I37" i="5"/>
  <c r="G37" i="5"/>
  <c r="I36" i="5"/>
  <c r="G36" i="5"/>
  <c r="I35" i="5"/>
  <c r="G35" i="5"/>
  <c r="I34" i="5"/>
  <c r="G34" i="5"/>
  <c r="I33" i="5"/>
  <c r="G33" i="5"/>
  <c r="I32" i="5"/>
  <c r="G32" i="5"/>
  <c r="I31" i="5"/>
  <c r="G31" i="5"/>
  <c r="I30" i="5"/>
  <c r="G30" i="5"/>
  <c r="I29" i="5"/>
  <c r="G29" i="5"/>
  <c r="I28" i="5"/>
  <c r="G28" i="5"/>
  <c r="I27" i="5"/>
  <c r="G27" i="5"/>
  <c r="I26" i="5"/>
  <c r="G26" i="5"/>
  <c r="I25" i="5"/>
  <c r="G25" i="5"/>
  <c r="I24" i="5"/>
  <c r="G24" i="5"/>
  <c r="I23" i="5"/>
  <c r="G23" i="5"/>
  <c r="I22" i="5"/>
  <c r="G22" i="5"/>
  <c r="L21" i="5" a="1"/>
  <c r="I21" i="5"/>
  <c r="G21" i="5"/>
  <c r="I20" i="5"/>
  <c r="G20" i="5"/>
  <c r="I19" i="5"/>
  <c r="G19" i="5"/>
  <c r="I18" i="5"/>
  <c r="G18" i="5"/>
  <c r="I17" i="5"/>
  <c r="G17" i="5"/>
  <c r="I16" i="5"/>
  <c r="G16" i="5"/>
  <c r="L15" i="5" a="1"/>
  <c r="M15" i="5" s="1"/>
  <c r="I15" i="5"/>
  <c r="G15" i="5"/>
  <c r="I14" i="5"/>
  <c r="G14" i="5"/>
  <c r="I13" i="5"/>
  <c r="G13" i="5"/>
  <c r="I12" i="5"/>
  <c r="G12" i="5"/>
  <c r="I11" i="5"/>
  <c r="G11" i="5"/>
  <c r="I10" i="5"/>
  <c r="G10" i="5"/>
  <c r="I9" i="5"/>
  <c r="G9" i="5"/>
  <c r="I8" i="5"/>
  <c r="G8" i="5"/>
  <c r="I7" i="5"/>
  <c r="G7" i="5"/>
  <c r="I6" i="5"/>
  <c r="G6" i="5"/>
  <c r="I5" i="5"/>
  <c r="G5" i="5"/>
  <c r="I4" i="5"/>
  <c r="L9" i="5" s="1" a="1"/>
  <c r="M13" i="5" s="1"/>
  <c r="G4" i="5"/>
  <c r="I3" i="5"/>
  <c r="G3" i="5"/>
  <c r="I77" i="4"/>
  <c r="G77" i="4"/>
  <c r="I76" i="4"/>
  <c r="G76" i="4"/>
  <c r="I75" i="4"/>
  <c r="G75" i="4"/>
  <c r="I74" i="4"/>
  <c r="G74" i="4"/>
  <c r="I73" i="4"/>
  <c r="G73" i="4"/>
  <c r="I72" i="4"/>
  <c r="G72" i="4"/>
  <c r="I71" i="4"/>
  <c r="G71" i="4"/>
  <c r="I70" i="4"/>
  <c r="G70" i="4"/>
  <c r="I69" i="4"/>
  <c r="G69" i="4"/>
  <c r="I68" i="4"/>
  <c r="G68" i="4"/>
  <c r="I67" i="4"/>
  <c r="G67" i="4"/>
  <c r="I66" i="4"/>
  <c r="G66" i="4"/>
  <c r="I65" i="4"/>
  <c r="G65" i="4"/>
  <c r="I64" i="4"/>
  <c r="G64" i="4"/>
  <c r="I63" i="4"/>
  <c r="G63" i="4"/>
  <c r="I62" i="4"/>
  <c r="G62" i="4"/>
  <c r="I61" i="4"/>
  <c r="G61" i="4"/>
  <c r="I60" i="4"/>
  <c r="G60" i="4"/>
  <c r="I59" i="4"/>
  <c r="G59" i="4"/>
  <c r="I58" i="4"/>
  <c r="G58" i="4"/>
  <c r="I57" i="4"/>
  <c r="G57" i="4"/>
  <c r="I56" i="4"/>
  <c r="G56" i="4"/>
  <c r="I55" i="4"/>
  <c r="G55" i="4"/>
  <c r="I54" i="4"/>
  <c r="G54" i="4"/>
  <c r="I53" i="4"/>
  <c r="G53" i="4"/>
  <c r="I52" i="4"/>
  <c r="G52" i="4"/>
  <c r="I51" i="4"/>
  <c r="G51" i="4"/>
  <c r="I50" i="4"/>
  <c r="G50" i="4"/>
  <c r="I49" i="4"/>
  <c r="G49" i="4"/>
  <c r="I48" i="4"/>
  <c r="G48" i="4"/>
  <c r="I47" i="4"/>
  <c r="G47" i="4"/>
  <c r="I46" i="4"/>
  <c r="G46" i="4"/>
  <c r="I45" i="4"/>
  <c r="G45" i="4"/>
  <c r="I44" i="4"/>
  <c r="G44" i="4"/>
  <c r="I43" i="4"/>
  <c r="G43" i="4"/>
  <c r="I42" i="4"/>
  <c r="G42" i="4"/>
  <c r="I41" i="4"/>
  <c r="G41" i="4"/>
  <c r="I40" i="4"/>
  <c r="G40" i="4"/>
  <c r="I39" i="4"/>
  <c r="G39" i="4"/>
  <c r="I38" i="4"/>
  <c r="G38" i="4"/>
  <c r="I37" i="4"/>
  <c r="G37" i="4"/>
  <c r="I36" i="4"/>
  <c r="G36" i="4"/>
  <c r="I35" i="4"/>
  <c r="G35" i="4"/>
  <c r="I34" i="4"/>
  <c r="G34" i="4"/>
  <c r="I33" i="4"/>
  <c r="G33" i="4"/>
  <c r="I32" i="4"/>
  <c r="G32" i="4"/>
  <c r="I31" i="4"/>
  <c r="G31" i="4"/>
  <c r="I30" i="4"/>
  <c r="G30" i="4"/>
  <c r="I29" i="4"/>
  <c r="G29" i="4"/>
  <c r="I28" i="4"/>
  <c r="G28" i="4"/>
  <c r="I27" i="4"/>
  <c r="G27" i="4"/>
  <c r="I26" i="4"/>
  <c r="G26" i="4"/>
  <c r="I25" i="4"/>
  <c r="G25" i="4"/>
  <c r="I24" i="4"/>
  <c r="G24" i="4"/>
  <c r="I23" i="4"/>
  <c r="G23" i="4"/>
  <c r="I22" i="4"/>
  <c r="G22" i="4"/>
  <c r="I21" i="4"/>
  <c r="G21" i="4"/>
  <c r="I20" i="4"/>
  <c r="G20" i="4"/>
  <c r="I19" i="4"/>
  <c r="G19" i="4"/>
  <c r="I18" i="4"/>
  <c r="G18" i="4"/>
  <c r="I17" i="4"/>
  <c r="G17" i="4"/>
  <c r="I16" i="4"/>
  <c r="G16" i="4"/>
  <c r="I15" i="4"/>
  <c r="G15" i="4"/>
  <c r="I14" i="4"/>
  <c r="G14" i="4"/>
  <c r="I13" i="4"/>
  <c r="G13" i="4"/>
  <c r="I12" i="4"/>
  <c r="G12" i="4"/>
  <c r="I11" i="4"/>
  <c r="G11" i="4"/>
  <c r="I10" i="4"/>
  <c r="G10" i="4"/>
  <c r="I9" i="4"/>
  <c r="G9" i="4"/>
  <c r="I8" i="4"/>
  <c r="G8" i="4"/>
  <c r="I7" i="4"/>
  <c r="G7" i="4"/>
  <c r="I6" i="4"/>
  <c r="G6" i="4"/>
  <c r="I5" i="4"/>
  <c r="G5" i="4"/>
  <c r="I4" i="4"/>
  <c r="L3" i="4" s="1" a="1"/>
  <c r="G4" i="4"/>
  <c r="I3" i="4"/>
  <c r="G3" i="4"/>
  <c r="E11" i="3"/>
  <c r="E10" i="3"/>
  <c r="E9" i="3"/>
  <c r="E8" i="3"/>
  <c r="E7" i="3"/>
  <c r="E6" i="3"/>
  <c r="I9" i="3"/>
  <c r="J8" i="3"/>
  <c r="I8" i="3"/>
  <c r="K7" i="3"/>
  <c r="I6" i="3"/>
  <c r="K5" i="3"/>
  <c r="I5" i="3" a="1"/>
  <c r="K6" i="3" s="1"/>
  <c r="E5" i="3"/>
  <c r="E4" i="3"/>
  <c r="E3" i="3"/>
  <c r="P10" i="2" a="1"/>
  <c r="Q10" i="2" s="1"/>
  <c r="P8" i="2"/>
  <c r="AC2" i="2"/>
  <c r="AB2" i="2"/>
  <c r="AA2" i="2"/>
  <c r="Z2" i="2"/>
  <c r="P2" i="2" a="1"/>
  <c r="P2" i="2"/>
  <c r="K93" i="1"/>
  <c r="K92" i="1"/>
  <c r="K91" i="1"/>
  <c r="K90" i="1"/>
  <c r="B90" i="1"/>
  <c r="K89" i="1"/>
  <c r="K88" i="1"/>
  <c r="K87" i="1"/>
  <c r="G87" i="1"/>
  <c r="F87" i="1"/>
  <c r="K86" i="1"/>
  <c r="K85" i="1"/>
  <c r="K84" i="1"/>
  <c r="G84" i="1"/>
  <c r="F84" i="1"/>
  <c r="K83" i="1"/>
  <c r="K82" i="1"/>
  <c r="I82" i="1"/>
  <c r="H82" i="1"/>
  <c r="K81" i="1"/>
  <c r="G81" i="1"/>
  <c r="F81" i="1"/>
  <c r="K80" i="1"/>
  <c r="K79" i="1"/>
  <c r="K78" i="1"/>
  <c r="G78" i="1"/>
  <c r="F78" i="1"/>
  <c r="K77" i="1"/>
  <c r="K76" i="1"/>
  <c r="K75" i="1"/>
  <c r="G75" i="1"/>
  <c r="F75" i="1"/>
  <c r="B75" i="1"/>
  <c r="B87" i="1" s="1"/>
  <c r="K74" i="1"/>
  <c r="K73" i="1"/>
  <c r="K72" i="1"/>
  <c r="G72" i="1"/>
  <c r="F72" i="1"/>
  <c r="K71" i="1"/>
  <c r="K70" i="1"/>
  <c r="I70" i="1"/>
  <c r="H70" i="1"/>
  <c r="K69" i="1"/>
  <c r="G69" i="1"/>
  <c r="F69" i="1"/>
  <c r="K68" i="1"/>
  <c r="K67" i="1"/>
  <c r="K66" i="1"/>
  <c r="G66" i="1"/>
  <c r="F66" i="1"/>
  <c r="K65" i="1"/>
  <c r="K64" i="1"/>
  <c r="K63" i="1"/>
  <c r="G63" i="1"/>
  <c r="F63" i="1"/>
  <c r="K62" i="1"/>
  <c r="K61" i="1"/>
  <c r="K60" i="1"/>
  <c r="G60" i="1"/>
  <c r="F60" i="1"/>
  <c r="K59" i="1"/>
  <c r="K58" i="1"/>
  <c r="I58" i="1"/>
  <c r="H58" i="1"/>
  <c r="B58" i="1"/>
  <c r="B70" i="1" s="1"/>
  <c r="B82" i="1" s="1"/>
  <c r="K57" i="1"/>
  <c r="G57" i="1"/>
  <c r="F57" i="1"/>
  <c r="K56" i="1"/>
  <c r="K55" i="1"/>
  <c r="K54" i="1"/>
  <c r="G54" i="1"/>
  <c r="F54" i="1"/>
  <c r="K53" i="1"/>
  <c r="K52" i="1"/>
  <c r="B52" i="1"/>
  <c r="B64" i="1" s="1"/>
  <c r="B76" i="1" s="1"/>
  <c r="B88" i="1" s="1"/>
  <c r="K51" i="1"/>
  <c r="G51" i="1"/>
  <c r="F51" i="1"/>
  <c r="K50" i="1"/>
  <c r="G50" i="1"/>
  <c r="F50" i="1"/>
  <c r="K49" i="1"/>
  <c r="K48" i="1"/>
  <c r="G48" i="1"/>
  <c r="F48" i="1"/>
  <c r="K47" i="1"/>
  <c r="B47" i="1"/>
  <c r="B59" i="1" s="1"/>
  <c r="B71" i="1" s="1"/>
  <c r="B83" i="1" s="1"/>
  <c r="K46" i="1"/>
  <c r="I46" i="1"/>
  <c r="H46" i="1"/>
  <c r="K45" i="1"/>
  <c r="G45" i="1"/>
  <c r="F45" i="1"/>
  <c r="K44" i="1"/>
  <c r="K43" i="1"/>
  <c r="K42" i="1"/>
  <c r="G42" i="1"/>
  <c r="F42" i="1"/>
  <c r="B42" i="1"/>
  <c r="B54" i="1" s="1"/>
  <c r="B66" i="1" s="1"/>
  <c r="B78" i="1" s="1"/>
  <c r="K41" i="1"/>
  <c r="K40" i="1"/>
  <c r="K39" i="1"/>
  <c r="G39" i="1"/>
  <c r="F39" i="1"/>
  <c r="K38" i="1"/>
  <c r="K37" i="1"/>
  <c r="K36" i="1"/>
  <c r="G36" i="1"/>
  <c r="F36" i="1"/>
  <c r="B36" i="1"/>
  <c r="B48" i="1" s="1"/>
  <c r="B60" i="1" s="1"/>
  <c r="B72" i="1" s="1"/>
  <c r="B84" i="1" s="1"/>
  <c r="K35" i="1"/>
  <c r="B35" i="1"/>
  <c r="K34" i="1"/>
  <c r="I34" i="1"/>
  <c r="H34" i="1"/>
  <c r="B34" i="1"/>
  <c r="B46" i="1" s="1"/>
  <c r="K33" i="1"/>
  <c r="G33" i="1"/>
  <c r="F33" i="1"/>
  <c r="B33" i="1"/>
  <c r="B45" i="1" s="1"/>
  <c r="B57" i="1" s="1"/>
  <c r="B69" i="1" s="1"/>
  <c r="B81" i="1" s="1"/>
  <c r="B93" i="1" s="1"/>
  <c r="K32" i="1"/>
  <c r="B32" i="1"/>
  <c r="B44" i="1" s="1"/>
  <c r="B56" i="1" s="1"/>
  <c r="B68" i="1" s="1"/>
  <c r="B80" i="1" s="1"/>
  <c r="B92" i="1" s="1"/>
  <c r="K31" i="1"/>
  <c r="B31" i="1"/>
  <c r="B43" i="1" s="1"/>
  <c r="B55" i="1" s="1"/>
  <c r="B67" i="1" s="1"/>
  <c r="B79" i="1" s="1"/>
  <c r="B91" i="1" s="1"/>
  <c r="K30" i="1"/>
  <c r="G30" i="1"/>
  <c r="F30" i="1"/>
  <c r="B30" i="1"/>
  <c r="K29" i="1"/>
  <c r="B29" i="1"/>
  <c r="B41" i="1" s="1"/>
  <c r="B53" i="1" s="1"/>
  <c r="B65" i="1" s="1"/>
  <c r="B77" i="1" s="1"/>
  <c r="B89" i="1" s="1"/>
  <c r="K28" i="1"/>
  <c r="B28" i="1"/>
  <c r="B40" i="1" s="1"/>
  <c r="K27" i="1"/>
  <c r="G27" i="1"/>
  <c r="F27" i="1"/>
  <c r="B27" i="1"/>
  <c r="B39" i="1" s="1"/>
  <c r="B51" i="1" s="1"/>
  <c r="B63" i="1" s="1"/>
  <c r="K26" i="1"/>
  <c r="B26" i="1"/>
  <c r="B38" i="1" s="1"/>
  <c r="B50" i="1" s="1"/>
  <c r="B62" i="1" s="1"/>
  <c r="B74" i="1" s="1"/>
  <c r="B86" i="1" s="1"/>
  <c r="K25" i="1"/>
  <c r="B25" i="1"/>
  <c r="B37" i="1" s="1"/>
  <c r="B49" i="1" s="1"/>
  <c r="B61" i="1" s="1"/>
  <c r="B73" i="1" s="1"/>
  <c r="B85" i="1" s="1"/>
  <c r="K24" i="1"/>
  <c r="G24" i="1"/>
  <c r="F24" i="1"/>
  <c r="B24" i="1"/>
  <c r="K23" i="1"/>
  <c r="K22" i="1"/>
  <c r="I22" i="1"/>
  <c r="H22" i="1"/>
  <c r="K21" i="1"/>
  <c r="G21" i="1"/>
  <c r="F21" i="1"/>
  <c r="K20" i="1"/>
  <c r="K19" i="1"/>
  <c r="K18" i="1"/>
  <c r="G18" i="1"/>
  <c r="F18" i="1"/>
  <c r="K17" i="1"/>
  <c r="K16" i="1"/>
  <c r="K15" i="1"/>
  <c r="G15" i="1"/>
  <c r="F15" i="1"/>
  <c r="K14" i="1"/>
  <c r="K13" i="1"/>
  <c r="K12" i="1"/>
  <c r="G12" i="1"/>
  <c r="F12" i="1"/>
  <c r="K11" i="1"/>
  <c r="K10" i="1"/>
  <c r="I10" i="1"/>
  <c r="H10" i="1"/>
  <c r="K9" i="1"/>
  <c r="G9" i="1"/>
  <c r="F9" i="1"/>
  <c r="K8" i="1"/>
  <c r="K7" i="1"/>
  <c r="K6" i="1"/>
  <c r="G6" i="1"/>
  <c r="F6" i="1"/>
  <c r="K5" i="1"/>
  <c r="K4" i="1"/>
  <c r="K3" i="1"/>
  <c r="G3" i="1"/>
  <c r="F3" i="1"/>
  <c r="M7" i="4" l="1"/>
  <c r="L7" i="4"/>
  <c r="L6" i="4"/>
  <c r="M5" i="4"/>
  <c r="L5" i="4"/>
  <c r="N5" i="4"/>
  <c r="M4" i="4"/>
  <c r="N3" i="4"/>
  <c r="N4" i="4"/>
  <c r="L4" i="4"/>
  <c r="L3" i="4"/>
  <c r="N7" i="4"/>
  <c r="M3" i="4"/>
  <c r="N6" i="4"/>
  <c r="M6" i="4"/>
  <c r="L25" i="5"/>
  <c r="L24" i="5"/>
  <c r="M23" i="5"/>
  <c r="M22" i="5"/>
  <c r="M21" i="5"/>
  <c r="M24" i="5"/>
  <c r="L23" i="5"/>
  <c r="L22" i="5"/>
  <c r="M25" i="5"/>
  <c r="M18" i="5"/>
  <c r="K9" i="7" a="1"/>
  <c r="P9" i="4" a="1"/>
  <c r="L9" i="4" a="1"/>
  <c r="P13" i="2"/>
  <c r="L21" i="5"/>
  <c r="Q13" i="2"/>
  <c r="M11" i="5"/>
  <c r="P3" i="5" a="1"/>
  <c r="L3" i="5" a="1"/>
  <c r="P9" i="5" a="1"/>
  <c r="M12" i="5"/>
  <c r="L12" i="5"/>
  <c r="L11" i="5"/>
  <c r="M10" i="5"/>
  <c r="L10" i="5"/>
  <c r="L9" i="5"/>
  <c r="N10" i="5"/>
  <c r="M9" i="5"/>
  <c r="N9" i="5"/>
  <c r="L13" i="5"/>
  <c r="N12" i="5"/>
  <c r="M16" i="5"/>
  <c r="L16" i="5"/>
  <c r="L15" i="5"/>
  <c r="L19" i="5"/>
  <c r="M19" i="5"/>
  <c r="M17" i="5"/>
  <c r="L17" i="5"/>
  <c r="N13" i="5"/>
  <c r="L18" i="5"/>
  <c r="P3" i="4" a="1"/>
  <c r="Q11" i="2"/>
  <c r="P11" i="2"/>
  <c r="P10" i="2"/>
  <c r="P14" i="2"/>
  <c r="Q14" i="2"/>
  <c r="Q12" i="2"/>
  <c r="P12" i="2"/>
  <c r="N11" i="5"/>
  <c r="I13" i="3" a="1"/>
  <c r="I7" i="3"/>
  <c r="K4" i="7"/>
  <c r="K5" i="8"/>
  <c r="H5" i="9"/>
  <c r="H13" i="9"/>
  <c r="J7" i="3"/>
  <c r="L4" i="7"/>
  <c r="L5" i="8"/>
  <c r="I5" i="9"/>
  <c r="I13" i="9"/>
  <c r="H10" i="12"/>
  <c r="I10" i="12"/>
  <c r="J10" i="12"/>
  <c r="I14" i="9"/>
  <c r="K8" i="3"/>
  <c r="M5" i="7"/>
  <c r="M6" i="8"/>
  <c r="J6" i="9"/>
  <c r="J14" i="9"/>
  <c r="H11" i="12"/>
  <c r="I11" i="12"/>
  <c r="J9" i="3"/>
  <c r="L6" i="7"/>
  <c r="L7" i="8"/>
  <c r="I7" i="9"/>
  <c r="I15" i="9"/>
  <c r="J11" i="12"/>
  <c r="H12" i="12"/>
  <c r="I12" i="12"/>
  <c r="I6" i="9"/>
  <c r="H7" i="9"/>
  <c r="L7" i="7"/>
  <c r="L8" i="8"/>
  <c r="I8" i="9"/>
  <c r="I16" i="9"/>
  <c r="J12" i="12"/>
  <c r="L5" i="7"/>
  <c r="K6" i="7"/>
  <c r="K7" i="8"/>
  <c r="H15" i="9"/>
  <c r="K9" i="3"/>
  <c r="M6" i="7"/>
  <c r="M7" i="8"/>
  <c r="J7" i="9"/>
  <c r="J15" i="9"/>
  <c r="I5" i="3"/>
  <c r="K7" i="7"/>
  <c r="K8" i="8"/>
  <c r="H8" i="9"/>
  <c r="H16" i="9"/>
  <c r="J5" i="3"/>
  <c r="M7" i="7"/>
  <c r="M8" i="8"/>
  <c r="J8" i="9"/>
  <c r="J16" i="9"/>
  <c r="H13" i="12"/>
  <c r="J13" i="12"/>
  <c r="J6" i="3"/>
  <c r="L3" i="7"/>
  <c r="L4" i="8"/>
  <c r="I4" i="9"/>
  <c r="I12" i="9"/>
  <c r="I14" i="12"/>
  <c r="L11" i="4" l="1"/>
  <c r="N10" i="4"/>
  <c r="N9" i="4"/>
  <c r="L9" i="4"/>
  <c r="M9" i="4"/>
  <c r="M13" i="4"/>
  <c r="N12" i="4"/>
  <c r="N13" i="4"/>
  <c r="L13" i="4"/>
  <c r="N11" i="4"/>
  <c r="M11" i="4"/>
  <c r="M12" i="4"/>
  <c r="L12" i="4"/>
  <c r="M10" i="4"/>
  <c r="L10" i="4"/>
  <c r="Q3" i="5"/>
  <c r="P7" i="5"/>
  <c r="P6" i="5"/>
  <c r="Q7" i="5"/>
  <c r="Q6" i="5"/>
  <c r="Q4" i="5"/>
  <c r="P4" i="5"/>
  <c r="Q5" i="5"/>
  <c r="P5" i="5"/>
  <c r="P3" i="5"/>
  <c r="Q7" i="4"/>
  <c r="Q6" i="4"/>
  <c r="P6" i="4"/>
  <c r="P7" i="4"/>
  <c r="P5" i="4"/>
  <c r="P4" i="4"/>
  <c r="Q5" i="4"/>
  <c r="Q4" i="4"/>
  <c r="P3" i="4"/>
  <c r="Q3" i="4"/>
  <c r="K11" i="7"/>
  <c r="M10" i="7"/>
  <c r="M9" i="7"/>
  <c r="K9" i="7"/>
  <c r="L13" i="7"/>
  <c r="M12" i="7"/>
  <c r="L9" i="7"/>
  <c r="M13" i="7"/>
  <c r="K13" i="7"/>
  <c r="M11" i="7"/>
  <c r="L11" i="7"/>
  <c r="L10" i="7"/>
  <c r="K12" i="7"/>
  <c r="L12" i="7"/>
  <c r="K10" i="7"/>
  <c r="P12" i="4"/>
  <c r="Q11" i="4"/>
  <c r="P10" i="4"/>
  <c r="P9" i="4"/>
  <c r="Q9" i="4"/>
  <c r="P13" i="4"/>
  <c r="Q12" i="4"/>
  <c r="Q10" i="4"/>
  <c r="P11" i="4"/>
  <c r="Q13" i="4"/>
  <c r="Q13" i="5"/>
  <c r="P12" i="5"/>
  <c r="P11" i="5"/>
  <c r="Q10" i="5"/>
  <c r="Q9" i="5"/>
  <c r="P9" i="5"/>
  <c r="Q11" i="5"/>
  <c r="P10" i="5"/>
  <c r="P13" i="5"/>
  <c r="Q12" i="5"/>
  <c r="I13" i="3"/>
  <c r="K17" i="3"/>
  <c r="K16" i="3"/>
  <c r="I16" i="3"/>
  <c r="K15" i="3"/>
  <c r="I15" i="3"/>
  <c r="J16" i="3"/>
  <c r="J14" i="3"/>
  <c r="J15" i="3"/>
  <c r="K14" i="3"/>
  <c r="J13" i="3"/>
  <c r="I14" i="3"/>
  <c r="J17" i="3"/>
  <c r="K13" i="3"/>
  <c r="I17" i="3"/>
  <c r="M3" i="5"/>
  <c r="M7" i="5"/>
  <c r="N6" i="5"/>
  <c r="M6" i="5"/>
  <c r="L7" i="5"/>
  <c r="N5" i="5"/>
  <c r="L5" i="5"/>
  <c r="L6" i="5"/>
  <c r="M5" i="5"/>
  <c r="L4" i="5"/>
  <c r="N3" i="5"/>
  <c r="N4" i="5"/>
  <c r="N7" i="5"/>
  <c r="M4" i="5"/>
  <c r="L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<sst xmlns="http://schemas.openxmlformats.org/spreadsheetml/2006/main" count="297" uniqueCount="115">
  <si>
    <t>Month</t>
  </si>
  <si>
    <t>Year</t>
  </si>
  <si>
    <t>No. of Banks live on UPI</t>
  </si>
  <si>
    <t>Volume (in Mn)</t>
  </si>
  <si>
    <t>Value (in Cr.)</t>
  </si>
  <si>
    <t>3 Months Volume Aggregated (in Mn)</t>
  </si>
  <si>
    <t>3 Months Value Aggregated (In Cr)</t>
  </si>
  <si>
    <t>12 Months Volume Aggregated (In Mn)</t>
  </si>
  <si>
    <t>12 Month Value Aggregated (In Cr)</t>
  </si>
  <si>
    <t>Value per UPI transaction</t>
  </si>
  <si>
    <t xml:space="preserve"> </t>
  </si>
  <si>
    <t>Oct'23</t>
  </si>
  <si>
    <t>17,15,768.34</t>
  </si>
  <si>
    <t>Sep'23</t>
  </si>
  <si>
    <t>Sept-20</t>
  </si>
  <si>
    <t>Sept-19</t>
  </si>
  <si>
    <t>Month Wise</t>
  </si>
  <si>
    <t>Total Approved Transaction(In Mn</t>
  </si>
  <si>
    <t>Approved Offus Transaction(In Mn)</t>
  </si>
  <si>
    <t>Approved Offus Value(In Crores)</t>
  </si>
  <si>
    <t>Approved BHIM Aadhaar Pay Transaction(In Mn)</t>
  </si>
  <si>
    <t>Approved BHIM Aadhaar Pay Value(In Crores)</t>
  </si>
  <si>
    <t>Approved Onus Transaction(In Mn)</t>
  </si>
  <si>
    <t>Successful eKYC(In Mn)</t>
  </si>
  <si>
    <t>Approved Demo Auth - Authenticated(In Mn)</t>
  </si>
  <si>
    <t>Rural/Semi urban accounts (in Mn)</t>
  </si>
  <si>
    <t>Urban accounts (in Mn)</t>
  </si>
  <si>
    <t>Total accounts (in Mn)</t>
  </si>
  <si>
    <t>AePs volume</t>
  </si>
  <si>
    <t>AePs value</t>
  </si>
  <si>
    <t>UPI volume</t>
  </si>
  <si>
    <t>UPI value</t>
  </si>
  <si>
    <t>....</t>
  </si>
  <si>
    <t>-</t>
  </si>
  <si>
    <t>PMJDY ACCOUNTS Active ()</t>
  </si>
  <si>
    <t>PMJDY DEPOSITS ()</t>
  </si>
  <si>
    <t>DEPOSIT PER ACCOUNT (Rs)</t>
  </si>
  <si>
    <t>Prev 12 months UPI volume (In Mn)</t>
  </si>
  <si>
    <t>Prev 12 months UPI value (In Cr)</t>
  </si>
  <si>
    <t>Linear Regression (Account activity)</t>
  </si>
  <si>
    <t>Co-efficient X1</t>
  </si>
  <si>
    <t>Coefficient X2</t>
  </si>
  <si>
    <t>Intercept</t>
  </si>
  <si>
    <t>R2</t>
  </si>
  <si>
    <t>Linear Regression (Account deposit amount)</t>
  </si>
  <si>
    <t>Total deposits (in lac)</t>
  </si>
  <si>
    <t>Deposit per account</t>
  </si>
  <si>
    <t>UPI Volume (in Mn)</t>
  </si>
  <si>
    <t>UPI value per transaction</t>
  </si>
  <si>
    <t>UPI Value (in Cr.)</t>
  </si>
  <si>
    <t>Total accounts:</t>
  </si>
  <si>
    <t>Variable</t>
  </si>
  <si>
    <t>Estimate</t>
  </si>
  <si>
    <t>Std. Error</t>
  </si>
  <si>
    <t>t-value</t>
  </si>
  <si>
    <t>Pr(&gt;|t|)</t>
  </si>
  <si>
    <t>&lt; 2e-16 ***</t>
  </si>
  <si>
    <t>UPI Volume</t>
  </si>
  <si>
    <t>1.24e-07 ***</t>
  </si>
  <si>
    <t>UPI Value</t>
  </si>
  <si>
    <t>4.52e-12 ***</t>
  </si>
  <si>
    <t>Deposit per account:</t>
  </si>
  <si>
    <t>1.37e-05 ***</t>
  </si>
  <si>
    <t>2.41e-09 ***</t>
  </si>
  <si>
    <t>Residual standard error: 197.2 on 78 degrees of freedom</t>
  </si>
  <si>
    <t>Multiple R-squared:  0.8869,</t>
  </si>
  <si>
    <t>Adjusted R-squared:  0.884</t>
  </si>
  <si>
    <t>F-statistic: 305.8 on 2 and 78 DF,  p-value: &lt; 2.2e-16</t>
  </si>
  <si>
    <t>Residual standard error: 20.65 on 78 degrees of freedom</t>
  </si>
  <si>
    <t>Multiple R-squared:  0.908,</t>
  </si>
  <si>
    <t>Adjusted R-squared:  0.9057</t>
  </si>
  <si>
    <t>F-statistic:   385 on 2 and 78 DF,  p-value: &lt; 2.2e-16</t>
  </si>
  <si>
    <r>
      <rPr>
        <b/>
        <sz val="10"/>
        <color theme="1"/>
        <rFont val="Proxima Nova"/>
      </rPr>
      <t xml:space="preserve">t-test/t-value : </t>
    </r>
    <r>
      <rPr>
        <sz val="10"/>
        <color theme="1"/>
        <rFont val="Proxima Nova"/>
      </rPr>
      <t>A measure of how far the sample mean deviates from the null hypothesis. 
The larger the absolute value of the t-value, the more evidence you have against the null hypothesis.</t>
    </r>
  </si>
  <si>
    <r>
      <rPr>
        <b/>
        <sz val="10"/>
        <color theme="1"/>
        <rFont val="Proxima Nova"/>
      </rPr>
      <t xml:space="preserve">p-value: </t>
    </r>
    <r>
      <rPr>
        <sz val="10"/>
        <color theme="1"/>
        <rFont val="Proxima Nova"/>
      </rPr>
      <t>The p-value is a measure that helps assess the evidence against a null hypothesis in a statistical hypothesis test. 
If the p-value is small (typically less than a chosen significance level, often 0.05), it suggests that the observed data is unlikely to have occurred by random chance alone. 
In such cases, there is evidence to reject the null hypothesis.</t>
    </r>
  </si>
  <si>
    <t>UPI transaction value</t>
  </si>
  <si>
    <r>
      <rPr>
        <b/>
        <sz val="10"/>
        <color theme="1"/>
        <rFont val="Proxima Nova"/>
      </rPr>
      <t xml:space="preserve">t-test/t-value : </t>
    </r>
    <r>
      <rPr>
        <sz val="10"/>
        <color theme="1"/>
        <rFont val="Proxima Nova"/>
      </rPr>
      <t>A measure of how far the sample mean deviates from the null hypothesis. 
The larger the absolute value of the t-value, the more evidence you have against the null hypothesis.</t>
    </r>
  </si>
  <si>
    <r>
      <rPr>
        <b/>
        <sz val="10"/>
        <color theme="1"/>
        <rFont val="Proxima Nova"/>
      </rPr>
      <t xml:space="preserve">p-value: </t>
    </r>
    <r>
      <rPr>
        <sz val="10"/>
        <color theme="1"/>
        <rFont val="Proxima Nova"/>
      </rPr>
      <t>The p-value is a measure that helps assess the evidence against a null hypothesis in a statistical hypothesis test. 
If the p-value is small (typically less than a chosen significance level, often 0.05), it suggests that the observed data is unlikely to have occurred by random chance alone. 
In such cases, there is evidence to reject the null hypothesis.</t>
    </r>
  </si>
  <si>
    <t>Rural/Semi urban accounts</t>
  </si>
  <si>
    <t>Urban accounts</t>
  </si>
  <si>
    <t>Total accounts</t>
  </si>
  <si>
    <t>Access</t>
  </si>
  <si>
    <t>Usage</t>
  </si>
  <si>
    <t xml:space="preserve">Quality </t>
  </si>
  <si>
    <t>FI Index</t>
  </si>
  <si>
    <t>12 month UPI transactions volume (In Mn)</t>
  </si>
  <si>
    <t>12 month UPI transactions value (In Cr)</t>
  </si>
  <si>
    <t>Linear aggression</t>
  </si>
  <si>
    <t>To be obtained</t>
  </si>
  <si>
    <t>Total Credit accounts</t>
  </si>
  <si>
    <t>Total Credit received (In Cr)</t>
  </si>
  <si>
    <t>Trailing 3 month UPI transactions volume (In Mn)</t>
  </si>
  <si>
    <t>Trailing 3 month UPI transaction value (In Cr)</t>
  </si>
  <si>
    <t>Linear Regression</t>
  </si>
  <si>
    <t>Credit received:</t>
  </si>
  <si>
    <t>&lt;2e-16 ***</t>
  </si>
  <si>
    <t>UPI transactions volume (In Mn)</t>
  </si>
  <si>
    <t xml:space="preserve">0.0979 .  </t>
  </si>
  <si>
    <t xml:space="preserve">0.0134 * </t>
  </si>
  <si>
    <t>Residual standard error: 38540 on 25 degrees of freedom</t>
  </si>
  <si>
    <t>Multiple R-squared:  0.8568,</t>
  </si>
  <si>
    <t>Adjusted R-squared:  0.8454</t>
  </si>
  <si>
    <t>F-statistic:  74.8 on 2 and 25 DF,  p-value: 2.808e-11</t>
  </si>
  <si>
    <t>Credit accounts:</t>
  </si>
  <si>
    <t>0.0319 *</t>
  </si>
  <si>
    <t>Residual standard error: 11790000 on 25 degrees of freedom</t>
  </si>
  <si>
    <t>Multiple R-squared:  0.7202,</t>
  </si>
  <si>
    <t>Adjusted R-squared:  0.6978</t>
  </si>
  <si>
    <t>F-statistic: 32.17 on 2 and 25 DF,  p-value: 1.22e-07</t>
  </si>
  <si>
    <t>AVERAGE of Value per UPI transaction</t>
  </si>
  <si>
    <t>Grand Total</t>
  </si>
  <si>
    <t>Total Credit received</t>
  </si>
  <si>
    <t>Trailing 3 month transactions volume (In Mn)</t>
  </si>
  <si>
    <t>Trailing 3 month transaction volume (In Cr)</t>
  </si>
  <si>
    <t>Value per transaction</t>
  </si>
  <si>
    <t>value per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</si>
</sst>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mmm\-d"/>
    <numFmt numFmtId="165" formatCode="mmmm\-d"/>
    <numFmt numFmtId="166" formatCode="mmm\ \-\ d"/>
    <numFmt numFmtId="167" formatCode="0.0000000"/>
    <numFmt numFmtId="168" formatCode="0.00000"/>
    <numFmt numFmtId="169" formatCode="0.000"/>
    <numFmt numFmtId="170" formatCode="0.0"/>
    <numFmt numFmtId="171" formatCode="#,##0.0"/>
    <numFmt numFmtId="172" formatCode="0.0000"/>
    <numFmt numFmtId="173" formatCode="0.000000"/>
    <numFmt numFmtId="174" formatCode="0.00000000"/>
  </numFmts>
  <fonts count="13">
    <font>
      <sz val="10"/>
      <color rgb="FF000000"/>
      <name val="Arial"/>
      <scheme val="minor"/>
    </font>
    <font>
      <b/>
      <sz val="10"/>
      <color rgb="FFFFFFFF"/>
      <name val="Times New Roman"/>
    </font>
    <font>
      <sz val="10"/>
      <color theme="1"/>
      <name val="Arial"/>
      <scheme val="minor"/>
    </font>
    <font>
      <sz val="10"/>
      <color rgb="FF212529"/>
      <name val="Times New Roman"/>
    </font>
    <font>
      <sz val="10"/>
      <color theme="1"/>
      <name val="Times New Roman"/>
    </font>
    <font>
      <b/>
      <sz val="10"/>
      <color rgb="FFFFFFFF"/>
      <name val="Proxima Nova"/>
    </font>
    <font>
      <sz val="10"/>
      <color rgb="FF212529"/>
      <name val="Montserrat"/>
    </font>
    <font>
      <sz val="10"/>
      <color theme="1"/>
      <name val="Proxima Nova"/>
    </font>
    <font>
      <sz val="10"/>
      <color rgb="FF212529"/>
      <name val="Proxima Nova"/>
    </font>
    <font>
      <sz val="11"/>
      <color rgb="FFFFFFFF"/>
      <name val="Arial"/>
    </font>
    <font>
      <b/>
      <sz val="10"/>
      <color theme="1"/>
      <name val="Times New Roman"/>
    </font>
    <font>
      <b/>
      <sz val="10"/>
      <color rgb="FFFF0000"/>
      <name val="Times New Roman"/>
    </font>
    <font>
      <b/>
      <sz val="10"/>
      <color theme="1"/>
      <name val="Proxima Nova"/>
    </font>
  </fonts>
  <fills count="4">
    <fill>
      <patternFill patternType="none"/>
    </fill>
    <fill>
      <patternFill patternType="gray125"/>
    </fill>
    <fill>
      <patternFill patternType="solid">
        <fgColor rgb="FF27357E"/>
        <bgColor rgb="FF27357E"/>
      </patternFill>
    </fill>
    <fill>
      <patternFill patternType="solid">
        <fgColor rgb="FFFFFFFF"/>
        <bgColor rgb="FFFFFFFF"/>
      </patternFill>
    </fill>
  </fills>
  <borders count="13">
    <border>
      <left/>
      <right/>
      <top/>
      <bottom/>
      <diagonal/>
    </border>
    <border>
      <left style="thin">
        <color rgb="FFDEE2E6"/>
      </left>
      <right style="thin">
        <color rgb="FFDEE2E6"/>
      </right>
      <top style="thin">
        <color rgb="FFDEE2E6"/>
      </top>
      <bottom/>
      <diagonal/>
    </border>
    <border>
      <left style="thin">
        <color rgb="FFDEE2E6"/>
      </left>
      <right style="thin">
        <color rgb="FFDEE2E6"/>
      </right>
      <top style="thin">
        <color rgb="FFDEE2E6"/>
      </top>
      <bottom style="thin">
        <color rgb="FFDEE2E6"/>
      </bottom>
      <diagonal/>
    </border>
    <border>
      <left style="thin">
        <color rgb="FF000000"/>
      </left>
      <right style="thin">
        <color rgb="FF000000"/>
      </right>
      <top style="thin">
        <color rgb="FF000000"/>
      </top>
      <bottom style="thin">
        <color rgb="FF000000"/>
      </bottom>
      <diagonal/>
    </border>
    <border>
      <left style="thin">
        <color rgb="FFDEE2E6"/>
      </left>
      <right style="thin">
        <color rgb="FFDEE2E6"/>
      </right>
      <top/>
      <bottom style="thin">
        <color rgb="FFDEE2E6"/>
      </bottom>
      <diagonal/>
    </border>
    <border>
      <left style="thin">
        <color rgb="FFDEE2E6"/>
      </left>
      <right style="thin">
        <color rgb="FFDEE2E6"/>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000000"/>
      </left>
      <right style="thin">
        <color rgb="FF000000"/>
      </right>
      <top/>
      <bottom/>
      <diagonal/>
    </border>
  </borders>
  <cellStyleXfs count="1">
    <xf numFmtId="0" fontId="0" fillId="0" borderId="0"/>
  </cellStyleXfs>
  <cellXfs count="135">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2" fillId="0" borderId="0" xfId="0" applyFont="1"/>
    <xf numFmtId="0" fontId="3" fillId="0" borderId="2" xfId="0" applyFont="1" applyBorder="1" applyAlignment="1">
      <alignment horizontal="center" vertical="center"/>
    </xf>
    <xf numFmtId="4" fontId="3" fillId="0" borderId="2" xfId="0" applyNumberFormat="1" applyFont="1" applyBorder="1" applyAlignment="1">
      <alignment horizontal="center" vertical="center"/>
    </xf>
    <xf numFmtId="0" fontId="4" fillId="0" borderId="0" xfId="0" applyFont="1" applyAlignment="1">
      <alignment horizontal="center" vertical="center"/>
    </xf>
    <xf numFmtId="0" fontId="4" fillId="0" borderId="0" xfId="0" applyFont="1"/>
    <xf numFmtId="0" fontId="4" fillId="0" borderId="0" xfId="0" applyFont="1" applyAlignment="1">
      <alignment horizontal="center"/>
    </xf>
    <xf numFmtId="4" fontId="4" fillId="0" borderId="0" xfId="0" applyNumberFormat="1" applyFont="1" applyAlignment="1">
      <alignment horizontal="center" vertical="center"/>
    </xf>
    <xf numFmtId="1" fontId="4" fillId="0" borderId="0" xfId="0" applyNumberFormat="1" applyFont="1" applyAlignment="1">
      <alignment horizontal="center"/>
    </xf>
    <xf numFmtId="164" fontId="3" fillId="0" borderId="2" xfId="0" applyNumberFormat="1" applyFont="1" applyBorder="1" applyAlignment="1">
      <alignment horizontal="center" vertical="center"/>
    </xf>
    <xf numFmtId="165" fontId="3" fillId="0" borderId="2" xfId="0" applyNumberFormat="1" applyFont="1" applyBorder="1" applyAlignment="1">
      <alignment horizontal="center" vertical="center"/>
    </xf>
    <xf numFmtId="0" fontId="5" fillId="2" borderId="1" xfId="0" applyFont="1" applyFill="1" applyBorder="1" applyAlignment="1">
      <alignment horizontal="center"/>
    </xf>
    <xf numFmtId="0" fontId="5" fillId="2" borderId="3" xfId="0" applyFont="1" applyFill="1" applyBorder="1" applyAlignment="1">
      <alignment horizontal="center" vertical="center" wrapText="1"/>
    </xf>
    <xf numFmtId="0" fontId="5" fillId="2" borderId="3" xfId="0" applyFont="1" applyFill="1" applyBorder="1" applyAlignment="1">
      <alignment horizontal="center"/>
    </xf>
    <xf numFmtId="164" fontId="6" fillId="0" borderId="2" xfId="0" applyNumberFormat="1" applyFont="1" applyBorder="1" applyAlignment="1">
      <alignment horizontal="center"/>
    </xf>
    <xf numFmtId="0" fontId="6" fillId="0" borderId="2" xfId="0" applyFont="1" applyBorder="1" applyAlignment="1">
      <alignment horizontal="center"/>
    </xf>
    <xf numFmtId="2" fontId="7" fillId="0" borderId="3" xfId="0" applyNumberFormat="1" applyFont="1" applyBorder="1" applyAlignment="1">
      <alignment horizontal="center" vertical="center"/>
    </xf>
    <xf numFmtId="2" fontId="2" fillId="0" borderId="0" xfId="0" applyNumberFormat="1" applyFont="1"/>
    <xf numFmtId="164" fontId="8" fillId="0" borderId="3" xfId="0" applyNumberFormat="1" applyFont="1" applyBorder="1" applyAlignment="1">
      <alignment horizontal="center"/>
    </xf>
    <xf numFmtId="0" fontId="6" fillId="0" borderId="3" xfId="0" applyFont="1" applyBorder="1" applyAlignment="1">
      <alignment horizontal="center"/>
    </xf>
    <xf numFmtId="4" fontId="3" fillId="0" borderId="3" xfId="0" applyNumberFormat="1" applyFont="1" applyBorder="1" applyAlignment="1">
      <alignment horizontal="center" vertical="center"/>
    </xf>
    <xf numFmtId="0" fontId="3" fillId="0" borderId="3" xfId="0" applyFont="1" applyBorder="1" applyAlignment="1">
      <alignment horizontal="center" vertical="center"/>
    </xf>
    <xf numFmtId="1" fontId="2" fillId="0" borderId="0" xfId="0" applyNumberFormat="1" applyFont="1"/>
    <xf numFmtId="9" fontId="2" fillId="0" borderId="0" xfId="0" applyNumberFormat="1" applyFont="1"/>
    <xf numFmtId="164" fontId="7" fillId="0" borderId="0" xfId="0" applyNumberFormat="1" applyFont="1" applyAlignment="1">
      <alignment horizontal="center"/>
    </xf>
    <xf numFmtId="0" fontId="8" fillId="0" borderId="1" xfId="0" applyFont="1" applyBorder="1" applyAlignment="1">
      <alignment horizontal="center"/>
    </xf>
    <xf numFmtId="164" fontId="7" fillId="0" borderId="3" xfId="0" applyNumberFormat="1" applyFont="1" applyBorder="1" applyAlignment="1">
      <alignment horizontal="center"/>
    </xf>
    <xf numFmtId="0" fontId="8" fillId="0" borderId="3" xfId="0" applyFont="1" applyBorder="1" applyAlignment="1">
      <alignment horizontal="center"/>
    </xf>
    <xf numFmtId="2" fontId="7" fillId="0" borderId="3" xfId="0" applyNumberFormat="1" applyFont="1" applyBorder="1" applyAlignment="1">
      <alignment horizontal="center"/>
    </xf>
    <xf numFmtId="0" fontId="7" fillId="0" borderId="3" xfId="0" applyFont="1" applyBorder="1" applyAlignment="1">
      <alignment horizontal="center"/>
    </xf>
    <xf numFmtId="0" fontId="2" fillId="0" borderId="3" xfId="0" applyFont="1" applyBorder="1"/>
    <xf numFmtId="0" fontId="7" fillId="0" borderId="0" xfId="0" applyFont="1"/>
    <xf numFmtId="0" fontId="8" fillId="0" borderId="4" xfId="0" applyFont="1" applyBorder="1" applyAlignment="1">
      <alignment horizontal="center"/>
    </xf>
    <xf numFmtId="0" fontId="8" fillId="0" borderId="5" xfId="0" applyFont="1" applyBorder="1" applyAlignment="1">
      <alignment horizontal="center"/>
    </xf>
    <xf numFmtId="165" fontId="7" fillId="0" borderId="0" xfId="0" applyNumberFormat="1" applyFont="1" applyAlignment="1">
      <alignment horizontal="center"/>
    </xf>
    <xf numFmtId="164" fontId="8" fillId="0" borderId="1" xfId="0" applyNumberFormat="1" applyFont="1" applyBorder="1" applyAlignment="1">
      <alignment horizontal="center"/>
    </xf>
    <xf numFmtId="0" fontId="7" fillId="0" borderId="0" xfId="0" applyFont="1" applyAlignment="1">
      <alignment horizontal="center"/>
    </xf>
    <xf numFmtId="165" fontId="8" fillId="0" borderId="1" xfId="0" applyNumberFormat="1" applyFont="1" applyBorder="1" applyAlignment="1">
      <alignment horizontal="center"/>
    </xf>
    <xf numFmtId="164" fontId="8" fillId="0" borderId="2" xfId="0" applyNumberFormat="1" applyFont="1" applyBorder="1" applyAlignment="1">
      <alignment horizontal="center"/>
    </xf>
    <xf numFmtId="0" fontId="8" fillId="0" borderId="2" xfId="0" applyFont="1" applyBorder="1" applyAlignment="1">
      <alignment horizontal="center"/>
    </xf>
    <xf numFmtId="0" fontId="8" fillId="0" borderId="0" xfId="0" applyFont="1" applyAlignment="1">
      <alignment horizontal="center"/>
    </xf>
    <xf numFmtId="165" fontId="8" fillId="0" borderId="2" xfId="0" applyNumberFormat="1" applyFont="1" applyBorder="1" applyAlignment="1">
      <alignment horizontal="center"/>
    </xf>
    <xf numFmtId="164" fontId="8" fillId="3" borderId="2" xfId="0" applyNumberFormat="1" applyFont="1" applyFill="1" applyBorder="1" applyAlignment="1">
      <alignment horizontal="center"/>
    </xf>
    <xf numFmtId="0" fontId="8" fillId="3" borderId="2" xfId="0" applyFont="1" applyFill="1" applyBorder="1" applyAlignment="1">
      <alignment horizontal="center"/>
    </xf>
    <xf numFmtId="0" fontId="8" fillId="3" borderId="0" xfId="0" applyFont="1" applyFill="1" applyAlignment="1">
      <alignment horizontal="center"/>
    </xf>
    <xf numFmtId="0" fontId="9" fillId="0" borderId="0" xfId="0" applyFont="1" applyAlignment="1">
      <alignment horizontal="left"/>
    </xf>
    <xf numFmtId="0" fontId="1" fillId="2" borderId="3" xfId="0" applyFont="1" applyFill="1" applyBorder="1" applyAlignment="1">
      <alignment horizontal="center" vertical="center" wrapText="1"/>
    </xf>
    <xf numFmtId="166" fontId="4" fillId="0" borderId="3" xfId="0" applyNumberFormat="1" applyFont="1" applyBorder="1" applyAlignment="1">
      <alignment horizontal="center" vertical="center"/>
    </xf>
    <xf numFmtId="0" fontId="4" fillId="0" borderId="3" xfId="0" applyFont="1" applyBorder="1" applyAlignment="1">
      <alignment horizontal="center" vertical="center"/>
    </xf>
    <xf numFmtId="1" fontId="4" fillId="0" borderId="3" xfId="0" applyNumberFormat="1" applyFont="1" applyBorder="1" applyAlignment="1">
      <alignment horizontal="center" vertical="center"/>
    </xf>
    <xf numFmtId="3" fontId="4" fillId="0" borderId="3" xfId="0" applyNumberFormat="1" applyFont="1" applyBorder="1" applyAlignment="1">
      <alignment horizontal="center" vertical="center"/>
    </xf>
    <xf numFmtId="167" fontId="4" fillId="0" borderId="0" xfId="0" applyNumberFormat="1" applyFont="1"/>
    <xf numFmtId="168" fontId="4" fillId="0" borderId="0" xfId="0" applyNumberFormat="1" applyFont="1"/>
    <xf numFmtId="2" fontId="4" fillId="0" borderId="0" xfId="0" applyNumberFormat="1" applyFont="1"/>
    <xf numFmtId="2" fontId="11" fillId="0" borderId="0" xfId="0" applyNumberFormat="1" applyFont="1"/>
    <xf numFmtId="4" fontId="4" fillId="0" borderId="3" xfId="0" applyNumberFormat="1" applyFont="1" applyBorder="1" applyAlignment="1">
      <alignment horizontal="center" vertical="center"/>
    </xf>
    <xf numFmtId="169" fontId="4" fillId="0" borderId="0" xfId="0" applyNumberFormat="1" applyFont="1"/>
    <xf numFmtId="170" fontId="4" fillId="0" borderId="0" xfId="0" applyNumberFormat="1" applyFont="1"/>
    <xf numFmtId="166" fontId="7" fillId="0" borderId="3" xfId="0" applyNumberFormat="1" applyFont="1" applyBorder="1" applyAlignment="1">
      <alignment horizontal="center" vertical="center"/>
    </xf>
    <xf numFmtId="0" fontId="7" fillId="0" borderId="3" xfId="0" applyFont="1" applyBorder="1" applyAlignment="1">
      <alignment horizontal="center" vertical="center"/>
    </xf>
    <xf numFmtId="1" fontId="7" fillId="0" borderId="3" xfId="0" applyNumberFormat="1" applyFont="1" applyBorder="1" applyAlignment="1">
      <alignment horizontal="center" vertical="center"/>
    </xf>
    <xf numFmtId="171" fontId="7" fillId="0" borderId="3" xfId="0" applyNumberFormat="1" applyFont="1" applyBorder="1" applyAlignment="1">
      <alignment horizontal="center" vertical="center"/>
    </xf>
    <xf numFmtId="170" fontId="7" fillId="0" borderId="3" xfId="0" applyNumberFormat="1" applyFont="1" applyBorder="1" applyAlignment="1">
      <alignment horizontal="center"/>
    </xf>
    <xf numFmtId="168" fontId="7" fillId="0" borderId="0" xfId="0" applyNumberFormat="1" applyFont="1"/>
    <xf numFmtId="169" fontId="7" fillId="0" borderId="0" xfId="0" applyNumberFormat="1" applyFont="1"/>
    <xf numFmtId="1" fontId="7" fillId="0" borderId="0" xfId="0" applyNumberFormat="1" applyFont="1"/>
    <xf numFmtId="2" fontId="7" fillId="0" borderId="0" xfId="0" applyNumberFormat="1" applyFont="1"/>
    <xf numFmtId="4" fontId="7" fillId="0" borderId="3" xfId="0" applyNumberFormat="1" applyFont="1" applyBorder="1" applyAlignment="1">
      <alignment horizontal="center" vertical="center"/>
    </xf>
    <xf numFmtId="170" fontId="7" fillId="0" borderId="0" xfId="0" applyNumberFormat="1" applyFont="1"/>
    <xf numFmtId="172" fontId="7" fillId="0" borderId="0" xfId="0" applyNumberFormat="1" applyFont="1"/>
    <xf numFmtId="164" fontId="7" fillId="0" borderId="3" xfId="0" applyNumberFormat="1" applyFont="1" applyBorder="1" applyAlignment="1">
      <alignment horizontal="center" vertical="center"/>
    </xf>
    <xf numFmtId="171" fontId="7" fillId="0" borderId="3" xfId="0" applyNumberFormat="1" applyFont="1" applyBorder="1" applyAlignment="1">
      <alignment horizontal="center"/>
    </xf>
    <xf numFmtId="0" fontId="12" fillId="0" borderId="0" xfId="0" applyFont="1"/>
    <xf numFmtId="0" fontId="12" fillId="0" borderId="0" xfId="0" applyFont="1" applyAlignment="1">
      <alignment horizontal="right"/>
    </xf>
    <xf numFmtId="165" fontId="7" fillId="0" borderId="3" xfId="0" applyNumberFormat="1" applyFont="1" applyBorder="1" applyAlignment="1">
      <alignment horizontal="center" vertical="center"/>
    </xf>
    <xf numFmtId="0" fontId="7" fillId="0" borderId="0" xfId="0" applyFont="1" applyAlignment="1">
      <alignment horizontal="right"/>
    </xf>
    <xf numFmtId="11" fontId="7" fillId="0" borderId="0" xfId="0" applyNumberFormat="1" applyFont="1"/>
    <xf numFmtId="164" fontId="4" fillId="0" borderId="0" xfId="0" applyNumberFormat="1" applyFont="1"/>
    <xf numFmtId="4" fontId="4" fillId="0" borderId="0" xfId="0" applyNumberFormat="1" applyFont="1"/>
    <xf numFmtId="165" fontId="4" fillId="0" borderId="0" xfId="0" applyNumberFormat="1" applyFont="1"/>
    <xf numFmtId="2" fontId="4" fillId="0" borderId="3" xfId="0" applyNumberFormat="1" applyFont="1" applyBorder="1" applyAlignment="1">
      <alignment horizontal="center" vertical="center"/>
    </xf>
    <xf numFmtId="171" fontId="4" fillId="0" borderId="3" xfId="0" applyNumberFormat="1" applyFont="1" applyBorder="1" applyAlignment="1">
      <alignment horizontal="center" vertical="center"/>
    </xf>
    <xf numFmtId="164" fontId="4" fillId="0" borderId="3" xfId="0" applyNumberFormat="1" applyFont="1" applyBorder="1" applyAlignment="1">
      <alignment horizontal="center" vertical="center"/>
    </xf>
    <xf numFmtId="2" fontId="4" fillId="0" borderId="3" xfId="0" applyNumberFormat="1" applyFont="1" applyBorder="1" applyAlignment="1">
      <alignment horizontal="center"/>
    </xf>
    <xf numFmtId="0" fontId="4" fillId="0" borderId="3" xfId="0" applyFont="1" applyBorder="1" applyAlignment="1">
      <alignment horizontal="center"/>
    </xf>
    <xf numFmtId="171" fontId="4" fillId="0" borderId="3" xfId="0" applyNumberFormat="1" applyFont="1" applyBorder="1" applyAlignment="1">
      <alignment horizontal="center"/>
    </xf>
    <xf numFmtId="165" fontId="4" fillId="0" borderId="3" xfId="0" applyNumberFormat="1" applyFont="1" applyBorder="1" applyAlignment="1">
      <alignment horizontal="center" vertical="center"/>
    </xf>
    <xf numFmtId="169" fontId="4" fillId="0" borderId="3" xfId="0" applyNumberFormat="1" applyFont="1" applyBorder="1" applyAlignment="1">
      <alignment horizontal="center" vertical="center"/>
    </xf>
    <xf numFmtId="1" fontId="4" fillId="0" borderId="0" xfId="0" applyNumberFormat="1" applyFont="1"/>
    <xf numFmtId="173" fontId="4" fillId="0" borderId="0" xfId="0" applyNumberFormat="1" applyFont="1"/>
    <xf numFmtId="4" fontId="4" fillId="0" borderId="3" xfId="0" applyNumberFormat="1" applyFont="1" applyBorder="1" applyAlignment="1">
      <alignment horizontal="center"/>
    </xf>
    <xf numFmtId="0" fontId="1" fillId="2" borderId="3" xfId="0" applyFont="1" applyFill="1" applyBorder="1" applyAlignment="1">
      <alignment horizontal="center" wrapText="1"/>
    </xf>
    <xf numFmtId="166" fontId="4" fillId="0" borderId="3" xfId="0" applyNumberFormat="1" applyFont="1" applyBorder="1" applyAlignment="1">
      <alignment horizontal="center" wrapText="1"/>
    </xf>
    <xf numFmtId="0" fontId="4" fillId="0" borderId="3" xfId="0" applyFont="1" applyBorder="1" applyAlignment="1">
      <alignment horizontal="center" wrapText="1"/>
    </xf>
    <xf numFmtId="4" fontId="4" fillId="0" borderId="3" xfId="0" applyNumberFormat="1" applyFont="1" applyBorder="1" applyAlignment="1">
      <alignment horizontal="center" wrapText="1"/>
    </xf>
    <xf numFmtId="174" fontId="4" fillId="0" borderId="0" xfId="0" applyNumberFormat="1" applyFont="1" applyAlignment="1">
      <alignment horizontal="center"/>
    </xf>
    <xf numFmtId="172" fontId="4" fillId="0" borderId="0" xfId="0" applyNumberFormat="1" applyFont="1" applyAlignment="1">
      <alignment horizontal="center"/>
    </xf>
    <xf numFmtId="2" fontId="4" fillId="0" borderId="0" xfId="0" applyNumberFormat="1" applyFont="1" applyAlignment="1">
      <alignment horizontal="center"/>
    </xf>
    <xf numFmtId="167" fontId="4" fillId="0" borderId="0" xfId="0" applyNumberFormat="1" applyFont="1" applyAlignment="1">
      <alignment horizontal="center"/>
    </xf>
    <xf numFmtId="169" fontId="11" fillId="0" borderId="0" xfId="0" applyNumberFormat="1" applyFont="1" applyAlignment="1">
      <alignment horizontal="center"/>
    </xf>
    <xf numFmtId="170" fontId="4" fillId="0" borderId="0" xfId="0" applyNumberFormat="1" applyFont="1" applyAlignment="1">
      <alignment horizontal="center"/>
    </xf>
    <xf numFmtId="0" fontId="4" fillId="0" borderId="0" xfId="0" applyFont="1" applyAlignment="1">
      <alignment wrapText="1"/>
    </xf>
    <xf numFmtId="164" fontId="4" fillId="0" borderId="3" xfId="0" applyNumberFormat="1" applyFont="1" applyBorder="1" applyAlignment="1">
      <alignment horizontal="center" wrapText="1"/>
    </xf>
    <xf numFmtId="1" fontId="4" fillId="0" borderId="3" xfId="0" applyNumberFormat="1" applyFont="1" applyBorder="1" applyAlignment="1">
      <alignment horizontal="center" wrapText="1"/>
    </xf>
    <xf numFmtId="1" fontId="4" fillId="0" borderId="0" xfId="0" applyNumberFormat="1" applyFont="1" applyAlignment="1">
      <alignment wrapText="1"/>
    </xf>
    <xf numFmtId="2" fontId="4" fillId="0" borderId="0" xfId="0" applyNumberFormat="1" applyFont="1" applyAlignment="1">
      <alignment wrapText="1"/>
    </xf>
    <xf numFmtId="2" fontId="11" fillId="0" borderId="0" xfId="0" applyNumberFormat="1" applyFont="1" applyAlignment="1">
      <alignment wrapText="1"/>
    </xf>
    <xf numFmtId="2" fontId="4" fillId="0" borderId="0" xfId="0" applyNumberFormat="1" applyFont="1" applyAlignment="1">
      <alignment horizontal="center" wrapText="1"/>
    </xf>
    <xf numFmtId="1" fontId="4" fillId="0" borderId="0" xfId="0" applyNumberFormat="1" applyFont="1" applyAlignment="1">
      <alignment horizontal="center" wrapText="1"/>
    </xf>
    <xf numFmtId="2" fontId="11" fillId="0" borderId="0" xfId="0" applyNumberFormat="1" applyFont="1" applyAlignment="1">
      <alignment horizontal="center" wrapText="1"/>
    </xf>
    <xf numFmtId="0" fontId="4" fillId="0" borderId="0" xfId="0" applyFont="1" applyAlignment="1">
      <alignment horizontal="center" wrapText="1"/>
    </xf>
    <xf numFmtId="0" fontId="10" fillId="0" borderId="0" xfId="0" applyFont="1"/>
    <xf numFmtId="0" fontId="10" fillId="0" borderId="0" xfId="0" applyFont="1" applyAlignment="1">
      <alignment horizontal="right"/>
    </xf>
    <xf numFmtId="0" fontId="4" fillId="0" borderId="0" xfId="0" applyFont="1" applyAlignment="1">
      <alignment horizontal="right"/>
    </xf>
    <xf numFmtId="11" fontId="4" fillId="0" borderId="0" xfId="0" applyNumberFormat="1" applyFont="1"/>
    <xf numFmtId="164" fontId="4" fillId="0" borderId="0" xfId="0" applyNumberFormat="1" applyFont="1" applyAlignment="1">
      <alignment horizontal="center" wrapText="1"/>
    </xf>
    <xf numFmtId="4" fontId="4" fillId="0" borderId="0" xfId="0" applyNumberFormat="1" applyFont="1" applyAlignment="1">
      <alignment horizontal="center" wrapText="1"/>
    </xf>
    <xf numFmtId="164" fontId="4" fillId="0" borderId="0" xfId="0" applyNumberFormat="1" applyFont="1" applyAlignment="1">
      <alignment wrapText="1"/>
    </xf>
    <xf numFmtId="0" fontId="4" fillId="0" borderId="0" xfId="0" applyFont="1" applyAlignment="1">
      <alignment horizontal="left"/>
    </xf>
    <xf numFmtId="0" fontId="1" fillId="2" borderId="0" xfId="0" applyFont="1" applyFill="1" applyAlignment="1">
      <alignment horizontal="center" wrapText="1"/>
    </xf>
    <xf numFmtId="166" fontId="4" fillId="0" borderId="0" xfId="0" applyNumberFormat="1" applyFont="1" applyAlignment="1">
      <alignment horizontal="center" wrapText="1"/>
    </xf>
    <xf numFmtId="0" fontId="11" fillId="0" borderId="0" xfId="0" applyFont="1" applyAlignment="1">
      <alignment wrapText="1"/>
    </xf>
    <xf numFmtId="0" fontId="0" fillId="0" borderId="6" xfId="0" pivotButton="1" applyBorder="1"/>
    <xf numFmtId="0" fontId="0" fillId="0" borderId="7" xfId="0" applyBorder="1"/>
    <xf numFmtId="0" fontId="0" fillId="0" borderId="6" xfId="0" applyBorder="1"/>
    <xf numFmtId="0" fontId="0" fillId="0" borderId="8" xfId="0" applyBorder="1"/>
    <xf numFmtId="0" fontId="0" fillId="0" borderId="10" xfId="0" applyBorder="1"/>
    <xf numFmtId="0" fontId="1" fillId="2" borderId="12" xfId="0" applyFont="1" applyFill="1" applyBorder="1" applyAlignment="1">
      <alignment horizontal="center" vertical="center" wrapText="1"/>
    </xf>
    <xf numFmtId="0" fontId="10" fillId="0" borderId="0" xfId="0" applyFont="1" applyAlignment="1">
      <alignment horizontal="center" vertical="center"/>
    </xf>
    <xf numFmtId="0" fontId="0" fillId="0" borderId="0" xfId="0"/>
    <xf numFmtId="0" fontId="0" fillId="0" borderId="7" xfId="0" applyNumberFormat="1" applyBorder="1"/>
    <xf numFmtId="0" fontId="0" fillId="0" borderId="9" xfId="0" applyNumberFormat="1" applyBorder="1"/>
    <xf numFmtId="0" fontId="0" fillId="0" borderId="1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HRAVAN" refreshedDate="45260.923000925926" refreshedVersion="8" recordCount="92" xr:uid="{00000000-000A-0000-FFFF-FFFF00000000}">
  <cacheSource type="worksheet">
    <worksheetSource ref="A1:L93" sheet="UPI transactions data"/>
  </cacheSource>
  <cacheFields count="12">
    <cacheField name="Month" numFmtId="0">
      <sharedItems containsDate="1" containsMixedTypes="1" minDate="2023-01-17T00:00:00" maxDate="2023-12-23T00:00:00"/>
    </cacheField>
    <cacheField name="Year" numFmtId="0">
      <sharedItems containsSemiMixedTypes="0" containsString="0" containsNumber="1" containsInteger="1" minValue="16" maxValue="23" count="8">
        <n v="23"/>
        <n v="22"/>
        <n v="21"/>
        <n v="20"/>
        <n v="19"/>
        <n v="18"/>
        <n v="17"/>
        <n v="16"/>
      </sharedItems>
    </cacheField>
    <cacheField name="No. of Banks live on UPI" numFmtId="0">
      <sharedItems containsSemiMixedTypes="0" containsString="0" containsNumber="1" containsInteger="1" minValue="21" maxValue="505"/>
    </cacheField>
    <cacheField name="Volume (in Mn)" numFmtId="0">
      <sharedItems containsSemiMixedTypes="0" containsString="0" containsNumber="1" minValue="0" maxValue="11408.79"/>
    </cacheField>
    <cacheField name="Value (in Cr.)" numFmtId="0">
      <sharedItems containsMixedTypes="1" containsNumber="1" minValue="0" maxValue="1579133.18"/>
    </cacheField>
    <cacheField name="3 Months Volume Aggregated (in Mn)" numFmtId="0">
      <sharedItems containsString="0" containsBlank="1" containsNumber="1" minValue="0.27" maxValue="31106.32"/>
    </cacheField>
    <cacheField name="3 Months Value Aggregated (In Cr)" numFmtId="0">
      <sharedItems containsString="0" containsBlank="1" containsNumber="1" minValue="36.110000000000007" maxValue="4689314.9400000004"/>
    </cacheField>
    <cacheField name="12 Months Volume Aggregated (In Mn)" numFmtId="0">
      <sharedItems containsString="0" containsBlank="1" containsNumber="1" minValue="11.489999999999998" maxValue="80471.490000000005"/>
    </cacheField>
    <cacheField name="12 Month Value Aggregated (In Cr)" numFmtId="0">
      <sharedItems containsString="0" containsBlank="1" containsNumber="1" minValue="4527.0000000000009" maxValue="13470813.859999999"/>
    </cacheField>
    <cacheField name="12 Month Value Aggregated (In Cr)2" numFmtId="0">
      <sharedItems containsString="0" containsBlank="1" containsNumber="1" minValue="151140.66" maxValue="1579133.18"/>
    </cacheField>
    <cacheField name="Value per UPI transaction" numFmtId="0">
      <sharedItems containsBlank="1" containsMixedTypes="1" containsNumber="1" minValue="4.2222222222222223" maxValue="485.7"/>
    </cacheField>
    <cacheField name=" "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s v="Oct'23"/>
    <x v="0"/>
    <n v="505"/>
    <n v="11408.79"/>
    <s v="17,15,768.34"/>
    <m/>
    <m/>
    <m/>
    <m/>
    <m/>
    <m/>
    <m/>
  </r>
  <r>
    <s v="Sep'23"/>
    <x v="0"/>
    <n v="492"/>
    <n v="10555.69"/>
    <n v="1579133.18"/>
    <n v="31106.32"/>
    <n v="4689314.9400000004"/>
    <m/>
    <m/>
    <n v="1579133.18"/>
    <n v="149.60018530290296"/>
    <m/>
  </r>
  <r>
    <d v="2023-08-23T00:00:00"/>
    <x v="0"/>
    <n v="484"/>
    <n v="10586.02"/>
    <n v="1576536.56"/>
    <m/>
    <m/>
    <m/>
    <m/>
    <n v="1576536.56"/>
    <n v="148.92627824243672"/>
    <m/>
  </r>
  <r>
    <d v="2023-07-23T00:00:00"/>
    <x v="0"/>
    <n v="473"/>
    <n v="9964.61"/>
    <n v="1533645.2"/>
    <m/>
    <m/>
    <m/>
    <m/>
    <n v="1533645.2"/>
    <n v="153.90920467534605"/>
    <m/>
  </r>
  <r>
    <d v="2023-06-23T00:00:00"/>
    <x v="0"/>
    <n v="458"/>
    <n v="9335.06"/>
    <n v="1475464.27"/>
    <n v="27648.39"/>
    <n v="4371617.32"/>
    <m/>
    <m/>
    <n v="1475464.27"/>
    <n v="158.05621709983654"/>
    <m/>
  </r>
  <r>
    <d v="2023-05-23T00:00:00"/>
    <x v="0"/>
    <n v="445"/>
    <n v="9415.19"/>
    <n v="1489145.5"/>
    <m/>
    <m/>
    <m/>
    <m/>
    <n v="1489145.5"/>
    <n v="158.16414751056536"/>
    <m/>
  </r>
  <r>
    <d v="2023-04-23T00:00:00"/>
    <x v="0"/>
    <n v="414"/>
    <n v="8898.14"/>
    <n v="1407007.55"/>
    <m/>
    <m/>
    <m/>
    <m/>
    <n v="1407007.55"/>
    <n v="158.12378204883268"/>
    <m/>
  </r>
  <r>
    <d v="2023-03-23T00:00:00"/>
    <x v="0"/>
    <n v="399"/>
    <n v="8685.2999999999993"/>
    <n v="1410443.01"/>
    <n v="24256.95"/>
    <n v="3945016.25"/>
    <m/>
    <m/>
    <n v="1410443.01"/>
    <n v="162.39427653621638"/>
    <m/>
  </r>
  <r>
    <d v="2023-02-23T00:00:00"/>
    <x v="0"/>
    <n v="390"/>
    <n v="7534.76"/>
    <n v="1235846.6200000001"/>
    <m/>
    <m/>
    <n v="80471.490000000005"/>
    <n v="13470813.859999999"/>
    <n v="1235846.6200000001"/>
    <n v="164.01937420700858"/>
    <m/>
  </r>
  <r>
    <d v="2023-01-23T00:00:00"/>
    <x v="0"/>
    <n v="385"/>
    <n v="8036.89"/>
    <n v="1298726.6200000001"/>
    <m/>
    <m/>
    <m/>
    <m/>
    <n v="1298726.6200000001"/>
    <n v="161.59566946916036"/>
    <m/>
  </r>
  <r>
    <d v="2023-12-22T00:00:00"/>
    <x v="1"/>
    <n v="382"/>
    <n v="7829.49"/>
    <n v="1282055.01"/>
    <n v="22444.36"/>
    <n v="3684230.91"/>
    <m/>
    <m/>
    <n v="1282055.01"/>
    <n v="163.74693753999304"/>
    <m/>
  </r>
  <r>
    <d v="2023-11-22T00:00:00"/>
    <x v="1"/>
    <n v="376"/>
    <n v="7309.45"/>
    <n v="1190593.3899999999"/>
    <m/>
    <m/>
    <m/>
    <m/>
    <n v="1190593.3899999999"/>
    <n v="162.88412808077214"/>
    <m/>
  </r>
  <r>
    <d v="2023-10-22T00:00:00"/>
    <x v="1"/>
    <n v="365"/>
    <n v="7305.42"/>
    <n v="1211582.51"/>
    <m/>
    <m/>
    <m/>
    <m/>
    <n v="1211582.51"/>
    <n v="165.84707107873334"/>
    <m/>
  </r>
  <r>
    <d v="2023-09-22T00:00:00"/>
    <x v="1"/>
    <n v="358"/>
    <n v="6780.8"/>
    <n v="1116438.1000000001"/>
    <n v="19648.830000000002"/>
    <n v="3252221.7800000003"/>
    <m/>
    <m/>
    <n v="1116438.1000000001"/>
    <n v="164.64695906087778"/>
    <m/>
  </r>
  <r>
    <d v="2023-08-22T00:00:00"/>
    <x v="1"/>
    <n v="346"/>
    <n v="6579.63"/>
    <n v="1072792.68"/>
    <m/>
    <m/>
    <m/>
    <m/>
    <n v="1072792.68"/>
    <n v="163.04756954418409"/>
    <m/>
  </r>
  <r>
    <d v="2023-07-22T00:00:00"/>
    <x v="1"/>
    <n v="338"/>
    <n v="6288.4"/>
    <n v="1062991"/>
    <m/>
    <m/>
    <m/>
    <m/>
    <n v="1062991"/>
    <n v="169.03997837287704"/>
    <m/>
  </r>
  <r>
    <d v="2023-06-22T00:00:00"/>
    <x v="1"/>
    <n v="330"/>
    <n v="5862.75"/>
    <n v="1014384"/>
    <n v="17401"/>
    <n v="3039206.27"/>
    <m/>
    <m/>
    <n v="1014384"/>
    <n v="173.02187539976973"/>
    <m/>
  </r>
  <r>
    <d v="2023-05-22T00:00:00"/>
    <x v="1"/>
    <n v="323"/>
    <n v="5955.2"/>
    <n v="1041520"/>
    <m/>
    <m/>
    <m/>
    <m/>
    <n v="1041520"/>
    <n v="174.89253089736701"/>
    <m/>
  </r>
  <r>
    <d v="2023-04-22T00:00:00"/>
    <x v="1"/>
    <n v="316"/>
    <n v="5583.05"/>
    <n v="983302.27"/>
    <m/>
    <m/>
    <m/>
    <m/>
    <n v="983302.27"/>
    <n v="176.1227769767421"/>
    <m/>
  </r>
  <r>
    <d v="2023-03-22T00:00:00"/>
    <x v="1"/>
    <n v="314"/>
    <n v="5405.65"/>
    <n v="960581.66"/>
    <n v="14550.289999999999"/>
    <n v="2619417.77"/>
    <m/>
    <m/>
    <n v="960581.66"/>
    <n v="177.69956619462971"/>
    <m/>
  </r>
  <r>
    <d v="2023-02-22T00:00:00"/>
    <x v="1"/>
    <n v="304"/>
    <n v="4527.49"/>
    <n v="826843"/>
    <m/>
    <m/>
    <n v="43293.56"/>
    <n v="7961877.2500000009"/>
    <n v="826843"/>
    <n v="182.62723937545971"/>
    <m/>
  </r>
  <r>
    <d v="2023-01-22T00:00:00"/>
    <x v="1"/>
    <n v="297"/>
    <n v="4617.1499999999996"/>
    <n v="831993.11"/>
    <m/>
    <m/>
    <m/>
    <m/>
    <n v="831993.11"/>
    <n v="180.19624876817952"/>
    <m/>
  </r>
  <r>
    <d v="2023-12-21T00:00:00"/>
    <x v="2"/>
    <n v="282"/>
    <n v="4566.3"/>
    <n v="826848.22"/>
    <n v="12971.429999999998"/>
    <n v="2366729.2999999998"/>
    <m/>
    <m/>
    <n v="826848.22"/>
    <n v="181.07619297899831"/>
    <m/>
  </r>
  <r>
    <d v="2023-11-21T00:00:00"/>
    <x v="2"/>
    <n v="274"/>
    <n v="4186.4799999999996"/>
    <n v="768436.1"/>
    <m/>
    <m/>
    <m/>
    <m/>
    <n v="768436.1"/>
    <n v="183.55183829852288"/>
    <m/>
  </r>
  <r>
    <d v="2023-10-21T00:00:00"/>
    <x v="2"/>
    <n v="261"/>
    <n v="4218.6499999999996"/>
    <n v="771444.98"/>
    <m/>
    <m/>
    <m/>
    <m/>
    <n v="771444.98"/>
    <n v="182.86536688277056"/>
    <m/>
  </r>
  <r>
    <d v="2023-09-21T00:00:00"/>
    <x v="2"/>
    <n v="259"/>
    <n v="3654.3"/>
    <n v="654351.81000000006"/>
    <n v="10457.67"/>
    <n v="1899749.9"/>
    <m/>
    <m/>
    <n v="654351.81000000006"/>
    <n v="179.06351695263115"/>
    <m/>
  </r>
  <r>
    <d v="2023-08-21T00:00:00"/>
    <x v="2"/>
    <n v="249"/>
    <n v="3555.55"/>
    <n v="639116.94999999995"/>
    <m/>
    <m/>
    <m/>
    <m/>
    <n v="639116.94999999995"/>
    <n v="179.75192304987974"/>
    <m/>
  </r>
  <r>
    <d v="2023-07-21T00:00:00"/>
    <x v="2"/>
    <n v="235"/>
    <n v="3247.82"/>
    <n v="606281.14"/>
    <m/>
    <m/>
    <m/>
    <m/>
    <n v="606281.14"/>
    <n v="186.6732577544322"/>
    <m/>
  </r>
  <r>
    <d v="2023-06-21T00:00:00"/>
    <x v="2"/>
    <n v="229"/>
    <n v="2807.51"/>
    <n v="547373.17000000004"/>
    <n v="7988.1399999999994"/>
    <n v="1531675.5"/>
    <m/>
    <m/>
    <n v="547373.17000000004"/>
    <n v="194.96748720396366"/>
    <m/>
  </r>
  <r>
    <d v="2023-05-21T00:00:00"/>
    <x v="2"/>
    <n v="224"/>
    <n v="2539.5700000000002"/>
    <n v="490638.65"/>
    <m/>
    <m/>
    <m/>
    <m/>
    <n v="490638.65"/>
    <n v="193.19752950302609"/>
    <m/>
  </r>
  <r>
    <d v="2023-04-21T00:00:00"/>
    <x v="2"/>
    <n v="220"/>
    <n v="2641.06"/>
    <n v="493663.68"/>
    <m/>
    <m/>
    <m/>
    <m/>
    <n v="493663.68"/>
    <n v="186.91876746457862"/>
    <m/>
  </r>
  <r>
    <d v="2023-03-21T00:00:00"/>
    <x v="2"/>
    <n v="216"/>
    <n v="2731.68"/>
    <n v="504886.44"/>
    <n v="7327.3099999999995"/>
    <n v="1361131.0899999999"/>
    <m/>
    <m/>
    <n v="504886.44"/>
    <n v="184.82634862062906"/>
    <m/>
  </r>
  <r>
    <d v="2023-02-21T00:00:00"/>
    <x v="2"/>
    <n v="213"/>
    <n v="2292.9"/>
    <n v="425062.76"/>
    <m/>
    <m/>
    <n v="20845.809999999998"/>
    <n v="3805228.85"/>
    <n v="425062.76"/>
    <n v="185.38216232718392"/>
    <m/>
  </r>
  <r>
    <d v="2023-01-21T00:00:00"/>
    <x v="2"/>
    <n v="207"/>
    <n v="2302.73"/>
    <n v="431181.89"/>
    <m/>
    <m/>
    <m/>
    <m/>
    <n v="431181.89"/>
    <n v="187.24813156557653"/>
    <m/>
  </r>
  <r>
    <d v="2023-12-20T00:00:00"/>
    <x v="3"/>
    <n v="207"/>
    <n v="2234.16"/>
    <n v="416176.21"/>
    <n v="6516.0099999999993"/>
    <n v="1193282.1000000001"/>
    <m/>
    <m/>
    <n v="416176.21"/>
    <n v="186.27860582948404"/>
    <m/>
  </r>
  <r>
    <d v="2023-11-20T00:00:00"/>
    <x v="3"/>
    <n v="200"/>
    <n v="2210.23"/>
    <n v="390999.15"/>
    <m/>
    <m/>
    <m/>
    <m/>
    <n v="390999.15"/>
    <n v="176.90428145487121"/>
    <m/>
  </r>
  <r>
    <d v="2023-10-20T00:00:00"/>
    <x v="3"/>
    <n v="189"/>
    <n v="2071.62"/>
    <n v="386106.74"/>
    <m/>
    <m/>
    <m/>
    <m/>
    <n v="386106.74"/>
    <n v="186.37913323872138"/>
    <m/>
  </r>
  <r>
    <s v="Sept-20"/>
    <x v="3"/>
    <n v="174"/>
    <n v="1800.14"/>
    <n v="329027.65999999997"/>
    <n v="4916.33"/>
    <n v="917873.13"/>
    <m/>
    <m/>
    <n v="329027.65999999997"/>
    <n v="182.77892830557622"/>
    <m/>
  </r>
  <r>
    <d v="2023-08-20T00:00:00"/>
    <x v="3"/>
    <n v="168"/>
    <n v="1618.83"/>
    <n v="298307.61"/>
    <m/>
    <m/>
    <m/>
    <m/>
    <n v="298307.61"/>
    <n v="184.27358647912382"/>
    <m/>
  </r>
  <r>
    <d v="2023-07-20T00:00:00"/>
    <x v="3"/>
    <n v="164"/>
    <n v="1497.36"/>
    <n v="290537.86"/>
    <m/>
    <m/>
    <m/>
    <m/>
    <n v="290537.86"/>
    <n v="194.03340546027675"/>
    <m/>
  </r>
  <r>
    <d v="2023-06-20T00:00:00"/>
    <x v="3"/>
    <n v="155"/>
    <n v="1336.93"/>
    <n v="261835"/>
    <n v="3571.0000000000005"/>
    <n v="631366.66"/>
    <m/>
    <m/>
    <n v="261835"/>
    <n v="195.84795015445835"/>
    <m/>
  </r>
  <r>
    <d v="2023-05-20T00:00:00"/>
    <x v="3"/>
    <n v="155"/>
    <n v="1234.5"/>
    <n v="218391"/>
    <m/>
    <m/>
    <m/>
    <m/>
    <n v="218391"/>
    <n v="176.90643985419197"/>
    <m/>
  </r>
  <r>
    <d v="2023-04-20T00:00:00"/>
    <x v="3"/>
    <n v="153"/>
    <n v="999.57"/>
    <n v="151140.66"/>
    <m/>
    <m/>
    <m/>
    <m/>
    <n v="151140.66"/>
    <n v="151.20567844172993"/>
    <m/>
  </r>
  <r>
    <d v="2023-03-20T00:00:00"/>
    <x v="3"/>
    <n v="148"/>
    <n v="1246.8399999999999"/>
    <n v="206462.31"/>
    <n v="3877.5499999999997"/>
    <n v="645222.23"/>
    <m/>
    <m/>
    <m/>
    <n v="165.58845561579673"/>
    <m/>
  </r>
  <r>
    <d v="2023-02-20T00:00:00"/>
    <x v="3"/>
    <n v="146"/>
    <n v="1325.69"/>
    <n v="222516.95"/>
    <m/>
    <m/>
    <n v="12071.310000000005"/>
    <n v="2058728.5500000005"/>
    <m/>
    <n v="167.84991212123498"/>
    <m/>
  </r>
  <r>
    <d v="2023-01-20T00:00:00"/>
    <x v="3"/>
    <n v="144"/>
    <n v="1305.02"/>
    <n v="216242.97"/>
    <m/>
    <m/>
    <m/>
    <m/>
    <m/>
    <n v="165.70088581017916"/>
    <m/>
  </r>
  <r>
    <d v="2023-12-19T00:00:00"/>
    <x v="4"/>
    <n v="143"/>
    <n v="1308.4000000000001"/>
    <n v="202520.76"/>
    <n v="3675.5299999999997"/>
    <n v="583109.79"/>
    <m/>
    <m/>
    <m/>
    <n v="154.78505044328952"/>
    <m/>
  </r>
  <r>
    <d v="2023-11-19T00:00:00"/>
    <x v="4"/>
    <n v="143"/>
    <n v="1218.77"/>
    <n v="189229.09"/>
    <m/>
    <m/>
    <m/>
    <m/>
    <m/>
    <n v="155.26234646405803"/>
    <m/>
  </r>
  <r>
    <d v="2023-10-19T00:00:00"/>
    <x v="4"/>
    <n v="141"/>
    <n v="1148.3599999999999"/>
    <n v="191359.94"/>
    <n v="3021.73"/>
    <n v="507321.39"/>
    <m/>
    <m/>
    <m/>
    <n v="166.63758751610996"/>
    <m/>
  </r>
  <r>
    <s v="Sept-19"/>
    <x v="4"/>
    <n v="141"/>
    <n v="955.02"/>
    <n v="161456.56"/>
    <n v="2695.66"/>
    <n v="462348.09"/>
    <m/>
    <m/>
    <m/>
    <n v="169.0609201901531"/>
    <m/>
  </r>
  <r>
    <d v="2023-08-19T00:00:00"/>
    <x v="4"/>
    <n v="141"/>
    <n v="918.35"/>
    <n v="154504.89000000001"/>
    <m/>
    <m/>
    <m/>
    <m/>
    <m/>
    <n v="168.24183590134481"/>
    <m/>
  </r>
  <r>
    <d v="2023-07-19T00:00:00"/>
    <x v="4"/>
    <n v="143"/>
    <n v="822.29"/>
    <n v="146386.64000000001"/>
    <m/>
    <m/>
    <m/>
    <m/>
    <m/>
    <n v="178.02313052572697"/>
    <m/>
  </r>
  <r>
    <d v="2023-06-19T00:00:00"/>
    <x v="4"/>
    <n v="142"/>
    <n v="754.54"/>
    <n v="146566.35"/>
    <n v="2269.87"/>
    <n v="441050.03"/>
    <m/>
    <m/>
    <m/>
    <n v="194.24596442865854"/>
    <m/>
  </r>
  <r>
    <d v="2023-05-19T00:00:00"/>
    <x v="4"/>
    <n v="143"/>
    <n v="733.54"/>
    <n v="152449.29"/>
    <m/>
    <m/>
    <m/>
    <m/>
    <m/>
    <n v="207.8268260762876"/>
    <m/>
  </r>
  <r>
    <d v="2023-04-19T00:00:00"/>
    <x v="4"/>
    <n v="144"/>
    <n v="781.79"/>
    <n v="142034.39000000001"/>
    <m/>
    <m/>
    <m/>
    <m/>
    <m/>
    <n v="181.67844306015684"/>
    <m/>
  </r>
  <r>
    <d v="2023-03-19T00:00:00"/>
    <x v="4"/>
    <n v="142"/>
    <n v="799.54"/>
    <n v="133460.72"/>
    <n v="2146.48"/>
    <n v="350130.27"/>
    <m/>
    <m/>
    <m/>
    <n v="166.92188008104662"/>
    <m/>
  </r>
  <r>
    <d v="2023-02-19T00:00:00"/>
    <x v="4"/>
    <n v="139"/>
    <n v="674.19"/>
    <n v="106737.12"/>
    <m/>
    <m/>
    <n v="4770.03"/>
    <n v="767682.60000000009"/>
    <m/>
    <n v="158.31904952609796"/>
    <m/>
  </r>
  <r>
    <d v="2023-01-19T00:00:00"/>
    <x v="4"/>
    <n v="134"/>
    <n v="672.75"/>
    <n v="109932.43"/>
    <m/>
    <m/>
    <m/>
    <m/>
    <m/>
    <n v="163.40755109624675"/>
    <m/>
  </r>
  <r>
    <d v="2023-12-18T00:00:00"/>
    <x v="5"/>
    <n v="129"/>
    <n v="620.16999999999996"/>
    <n v="102594.82"/>
    <n v="1627.4700000000003"/>
    <n v="259805.30000000005"/>
    <m/>
    <m/>
    <m/>
    <n v="165.43015624748054"/>
    <m/>
  </r>
  <r>
    <d v="2023-11-18T00:00:00"/>
    <x v="5"/>
    <n v="128"/>
    <n v="524.94000000000005"/>
    <n v="82232.210000000006"/>
    <m/>
    <m/>
    <m/>
    <m/>
    <m/>
    <n v="156.65068388768239"/>
    <m/>
  </r>
  <r>
    <d v="2023-10-18T00:00:00"/>
    <x v="5"/>
    <n v="128"/>
    <n v="482.36"/>
    <n v="74978.27"/>
    <m/>
    <m/>
    <m/>
    <m/>
    <m/>
    <n v="155.44048013931504"/>
    <m/>
  </r>
  <r>
    <d v="2023-09-18T00:00:00"/>
    <x v="5"/>
    <n v="122"/>
    <n v="405.87"/>
    <n v="59835.360000000001"/>
    <n v="991.64"/>
    <n v="165890.76"/>
    <m/>
    <m/>
    <m/>
    <n v="147.42493901988323"/>
    <m/>
  </r>
  <r>
    <d v="2023-08-18T00:00:00"/>
    <x v="5"/>
    <n v="114"/>
    <n v="312.02"/>
    <n v="54212.26"/>
    <m/>
    <m/>
    <m/>
    <m/>
    <m/>
    <n v="173.74610601884496"/>
    <m/>
  </r>
  <r>
    <d v="2023-07-18T00:00:00"/>
    <x v="5"/>
    <n v="114"/>
    <n v="273.75"/>
    <n v="51843.14"/>
    <m/>
    <m/>
    <m/>
    <m/>
    <m/>
    <n v="189.38133333333334"/>
    <m/>
  </r>
  <r>
    <d v="2023-06-18T00:00:00"/>
    <x v="5"/>
    <n v="110"/>
    <n v="246.37"/>
    <n v="40834.03"/>
    <n v="625.93000000000006"/>
    <n v="101144.39000000001"/>
    <m/>
    <m/>
    <m/>
    <n v="165.74270406299468"/>
    <m/>
  </r>
  <r>
    <d v="2023-05-18T00:00:00"/>
    <x v="5"/>
    <n v="101"/>
    <n v="189.48"/>
    <n v="33288.51"/>
    <m/>
    <m/>
    <m/>
    <m/>
    <m/>
    <n v="175.68350221659281"/>
    <m/>
  </r>
  <r>
    <d v="2023-04-18T00:00:00"/>
    <x v="5"/>
    <n v="97"/>
    <n v="190.08"/>
    <n v="27021.85"/>
    <m/>
    <m/>
    <m/>
    <m/>
    <m/>
    <n v="142.16040614478112"/>
    <m/>
  </r>
  <r>
    <d v="2023-03-18T00:00:00"/>
    <x v="5"/>
    <n v="91"/>
    <n v="178.05"/>
    <n v="24172.6"/>
    <n v="501.28000000000009"/>
    <n v="58870"/>
    <m/>
    <m/>
    <m/>
    <n v="135.76298792474023"/>
    <m/>
  </r>
  <r>
    <d v="2023-02-18T00:00:00"/>
    <x v="5"/>
    <n v="86"/>
    <n v="171.4"/>
    <n v="19126.2"/>
    <m/>
    <m/>
    <n v="743.54000000000008"/>
    <n v="88084.340000000011"/>
    <m/>
    <n v="111.58809801633606"/>
    <m/>
  </r>
  <r>
    <d v="2023-01-18T00:00:00"/>
    <x v="5"/>
    <n v="71"/>
    <n v="151.83000000000001"/>
    <n v="15571.2"/>
    <m/>
    <m/>
    <m/>
    <m/>
    <m/>
    <n v="102.5568069551472"/>
    <m/>
  </r>
  <r>
    <d v="2023-12-17T00:00:00"/>
    <x v="6"/>
    <n v="67"/>
    <n v="145.63999999999999"/>
    <n v="13174.24"/>
    <n v="327.61999999999995"/>
    <n v="29901.35"/>
    <m/>
    <m/>
    <m/>
    <n v="90.457566602581721"/>
    <m/>
  </r>
  <r>
    <d v="2023-11-17T00:00:00"/>
    <x v="6"/>
    <n v="61"/>
    <n v="105.02"/>
    <n v="9669.33"/>
    <m/>
    <m/>
    <m/>
    <m/>
    <m/>
    <n v="92.071319748619317"/>
    <m/>
  </r>
  <r>
    <d v="2023-10-17T00:00:00"/>
    <x v="6"/>
    <n v="60"/>
    <n v="76.959999999999994"/>
    <n v="7057.78"/>
    <m/>
    <m/>
    <m/>
    <m/>
    <m/>
    <n v="91.707120582120581"/>
    <m/>
  </r>
  <r>
    <d v="2023-09-17T00:00:00"/>
    <x v="6"/>
    <n v="57"/>
    <n v="30.98"/>
    <n v="5325.81"/>
    <n v="59.410000000000004"/>
    <n v="12893.78"/>
    <m/>
    <m/>
    <m/>
    <n v="171.91123305358298"/>
    <m/>
  </r>
  <r>
    <d v="2023-08-17T00:00:00"/>
    <x v="6"/>
    <n v="55"/>
    <n v="16.8"/>
    <n v="4156.62"/>
    <m/>
    <m/>
    <m/>
    <m/>
    <m/>
    <n v="247.41785714285712"/>
    <m/>
  </r>
  <r>
    <d v="2023-07-17T00:00:00"/>
    <x v="6"/>
    <n v="53"/>
    <n v="11.63"/>
    <n v="3411.35"/>
    <m/>
    <m/>
    <m/>
    <m/>
    <m/>
    <n v="293.32330180567493"/>
    <m/>
  </r>
  <r>
    <d v="2023-06-17T00:00:00"/>
    <x v="6"/>
    <n v="52"/>
    <n v="10.35"/>
    <n v="3098.36"/>
    <n v="26.91"/>
    <n v="8166.67"/>
    <m/>
    <m/>
    <m/>
    <n v="299.35845410628019"/>
    <m/>
  </r>
  <r>
    <d v="2023-05-17T00:00:00"/>
    <x v="6"/>
    <n v="49"/>
    <n v="9.36"/>
    <n v="2797.07"/>
    <m/>
    <m/>
    <m/>
    <m/>
    <m/>
    <n v="298.83226495726501"/>
    <m/>
  </r>
  <r>
    <d v="2023-04-17T00:00:00"/>
    <x v="6"/>
    <n v="48"/>
    <n v="7.2"/>
    <n v="2271.2399999999998"/>
    <m/>
    <m/>
    <m/>
    <m/>
    <m/>
    <n v="315.45"/>
    <m/>
  </r>
  <r>
    <d v="2023-03-17T00:00:00"/>
    <x v="6"/>
    <n v="44"/>
    <n v="6.37"/>
    <n v="2425.14"/>
    <n v="15.21"/>
    <n v="6059.0700000000006"/>
    <m/>
    <m/>
    <m/>
    <n v="380.71271585557298"/>
    <m/>
  </r>
  <r>
    <d v="2023-02-17T00:00:00"/>
    <x v="6"/>
    <n v="44"/>
    <n v="4.38"/>
    <n v="1937.71"/>
    <m/>
    <m/>
    <n v="11.489999999999998"/>
    <n v="4527.0000000000009"/>
    <m/>
    <n v="442.39954337899547"/>
    <m/>
  </r>
  <r>
    <d v="2023-01-17T00:00:00"/>
    <x v="6"/>
    <n v="36"/>
    <n v="4.46"/>
    <n v="1696.22"/>
    <m/>
    <m/>
    <m/>
    <m/>
    <m/>
    <n v="380.31838565022423"/>
    <m/>
  </r>
  <r>
    <d v="2023-12-16T00:00:00"/>
    <x v="7"/>
    <n v="35"/>
    <n v="1.99"/>
    <n v="707.93"/>
    <n v="2.38"/>
    <n v="856.96"/>
    <m/>
    <m/>
    <m/>
    <n v="355.7437185929648"/>
    <m/>
  </r>
  <r>
    <d v="2023-11-16T00:00:00"/>
    <x v="7"/>
    <n v="30"/>
    <n v="0.28999999999999998"/>
    <n v="100.46"/>
    <m/>
    <m/>
    <m/>
    <m/>
    <m/>
    <n v="346.41379310344826"/>
    <m/>
  </r>
  <r>
    <d v="2023-10-16T00:00:00"/>
    <x v="7"/>
    <n v="26"/>
    <n v="0.1"/>
    <n v="48.57"/>
    <m/>
    <m/>
    <m/>
    <m/>
    <m/>
    <n v="485.7"/>
    <m/>
  </r>
  <r>
    <d v="2023-09-16T00:00:00"/>
    <x v="7"/>
    <n v="25"/>
    <n v="0.09"/>
    <n v="32.64"/>
    <n v="0.27"/>
    <n v="36.110000000000007"/>
    <m/>
    <m/>
    <m/>
    <n v="362.66666666666669"/>
    <m/>
  </r>
  <r>
    <d v="2023-08-16T00:00:00"/>
    <x v="7"/>
    <n v="21"/>
    <n v="0.09"/>
    <n v="3.09"/>
    <m/>
    <m/>
    <m/>
    <m/>
    <m/>
    <n v="34.333333333333336"/>
    <m/>
  </r>
  <r>
    <d v="2023-07-16T00:00:00"/>
    <x v="7"/>
    <n v="21"/>
    <n v="0.09"/>
    <n v="0.38"/>
    <m/>
    <m/>
    <m/>
    <m/>
    <m/>
    <n v="4.2222222222222223"/>
    <m/>
  </r>
  <r>
    <d v="2023-06-16T00:00:00"/>
    <x v="7"/>
    <n v="21"/>
    <n v="0"/>
    <n v="0"/>
    <m/>
    <m/>
    <m/>
    <m/>
    <m/>
    <e v="#DIV/0!"/>
    <m/>
  </r>
  <r>
    <d v="2023-05-16T00:00:00"/>
    <x v="7"/>
    <n v="21"/>
    <n v="0"/>
    <n v="0"/>
    <m/>
    <m/>
    <m/>
    <m/>
    <m/>
    <e v="#DIV/0!"/>
    <m/>
  </r>
  <r>
    <d v="2023-04-16T00:00:00"/>
    <x v="7"/>
    <n v="21"/>
    <n v="0"/>
    <n v="0"/>
    <m/>
    <m/>
    <m/>
    <m/>
    <m/>
    <e v="#DIV/0!"/>
    <m/>
  </r>
  <r>
    <d v="2023-03-16T00:00:00"/>
    <x v="7"/>
    <n v="21"/>
    <n v="0"/>
    <n v="0"/>
    <m/>
    <m/>
    <m/>
    <m/>
    <m/>
    <e v="#DI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 Table 1" cacheId="3" applyNumberFormats="0" applyBorderFormats="0" applyFontFormats="0" applyPatternFormats="0" applyAlignmentFormats="0" applyWidthHeightFormats="0" dataCaption="" updatedVersion="8" compact="0" compactData="0">
  <location ref="A1:B10" firstHeaderRow="1" firstDataRow="1" firstDataCol="1"/>
  <pivotFields count="12">
    <pivotField name="Month" compact="0" outline="0" multipleItemSelectionAllowed="1" showAll="0"/>
    <pivotField name="Year" axis="axisRow" compact="0" outline="0" multipleItemSelectionAllowed="1" showAll="0" sortType="ascending">
      <items count="9">
        <item x="7"/>
        <item x="6"/>
        <item x="5"/>
        <item x="4"/>
        <item x="3"/>
        <item x="2"/>
        <item x="1"/>
        <item x="0"/>
        <item t="default"/>
      </items>
    </pivotField>
    <pivotField name="No. of Banks live on UPI" compact="0" outline="0" multipleItemSelectionAllowed="1" showAll="0"/>
    <pivotField name="Volume (in Mn)" compact="0" numFmtId="4" outline="0" multipleItemSelectionAllowed="1" showAll="0"/>
    <pivotField name="Value (in Cr.)" compact="0" outline="0" multipleItemSelectionAllowed="1" showAll="0"/>
    <pivotField name="3 Months Volume Aggregated (in Mn)" compact="0" outline="0" multipleItemSelectionAllowed="1" showAll="0"/>
    <pivotField name="3 Months Value Aggregated (In Cr)" compact="0" outline="0" multipleItemSelectionAllowed="1" showAll="0"/>
    <pivotField name="12 Months Volume Aggregated (In Mn)" compact="0" outline="0" multipleItemSelectionAllowed="1" showAll="0"/>
    <pivotField name="12 Month Value Aggregated (In Cr)" compact="0" outline="0" multipleItemSelectionAllowed="1" showAll="0"/>
    <pivotField name="12 month value aggregated (in cr)2" compact="0" outline="0" multipleItemSelectionAllowed="1" showAll="0"/>
    <pivotField name="Value per UPI transaction" dataField="1" compact="0" outline="0" multipleItemSelectionAllowed="1" showAll="0"/>
    <pivotField name=" " compact="0" outline="0" multipleItemSelectionAllowed="1" showAll="0"/>
  </pivotFields>
  <rowFields count="1">
    <field x="1"/>
  </rowFields>
  <rowItems count="9">
    <i>
      <x/>
    </i>
    <i>
      <x v="1"/>
    </i>
    <i>
      <x v="2"/>
    </i>
    <i>
      <x v="3"/>
    </i>
    <i>
      <x v="4"/>
    </i>
    <i>
      <x v="5"/>
    </i>
    <i>
      <x v="6"/>
    </i>
    <i>
      <x v="7"/>
    </i>
    <i t="grand">
      <x/>
    </i>
  </rowItems>
  <colItems count="1">
    <i/>
  </colItems>
  <dataFields count="1">
    <dataField name="AVERAGE of Value per UPI transaction" fld="10"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workbookViewId="0">
      <selection activeCell="K1" sqref="K1:K93"/>
    </sheetView>
  </sheetViews>
  <sheetFormatPr defaultColWidth="12.6640625" defaultRowHeight="15.75" customHeight="1"/>
  <cols>
    <col min="1" max="1" width="7.109375" bestFit="1" customWidth="1"/>
    <col min="2" max="3" width="16.88671875" customWidth="1"/>
    <col min="4" max="4" width="11.44140625" customWidth="1"/>
    <col min="5" max="5" width="16" customWidth="1"/>
    <col min="6" max="6" width="15.44140625" customWidth="1"/>
    <col min="7" max="7" width="15.77734375" customWidth="1"/>
    <col min="8" max="8" width="15.33203125" customWidth="1"/>
    <col min="9" max="9" width="17.33203125" customWidth="1"/>
    <col min="10" max="10" width="17.21875" hidden="1" customWidth="1"/>
  </cols>
  <sheetData>
    <row r="1" spans="1:12" ht="53.4" customHeight="1">
      <c r="A1" s="1" t="s">
        <v>0</v>
      </c>
      <c r="B1" s="1" t="s">
        <v>1</v>
      </c>
      <c r="C1" s="1" t="s">
        <v>2</v>
      </c>
      <c r="D1" s="1" t="s">
        <v>3</v>
      </c>
      <c r="E1" s="1" t="s">
        <v>4</v>
      </c>
      <c r="F1" s="1" t="s">
        <v>5</v>
      </c>
      <c r="G1" s="2" t="s">
        <v>6</v>
      </c>
      <c r="H1" s="1" t="s">
        <v>7</v>
      </c>
      <c r="I1" s="2" t="s">
        <v>8</v>
      </c>
      <c r="J1" s="2" t="s">
        <v>8</v>
      </c>
      <c r="K1" s="2" t="s">
        <v>9</v>
      </c>
      <c r="L1" s="3" t="s">
        <v>10</v>
      </c>
    </row>
    <row r="2" spans="1:12" ht="13.2">
      <c r="A2" s="4" t="s">
        <v>11</v>
      </c>
      <c r="B2" s="4">
        <v>23</v>
      </c>
      <c r="C2" s="4">
        <v>505</v>
      </c>
      <c r="D2" s="5">
        <v>11408.79</v>
      </c>
      <c r="E2" s="5" t="s">
        <v>12</v>
      </c>
      <c r="F2" s="6"/>
      <c r="G2" s="6"/>
      <c r="H2" s="6"/>
      <c r="I2" s="6"/>
      <c r="J2" s="7"/>
      <c r="K2" s="8"/>
    </row>
    <row r="3" spans="1:12" ht="13.2">
      <c r="A3" s="4" t="s">
        <v>13</v>
      </c>
      <c r="B3" s="4">
        <v>23</v>
      </c>
      <c r="C3" s="4">
        <v>492</v>
      </c>
      <c r="D3" s="5">
        <v>10555.69</v>
      </c>
      <c r="E3" s="4">
        <v>1579133.18</v>
      </c>
      <c r="F3" s="9">
        <f>SUM(D3:D5)</f>
        <v>31106.32</v>
      </c>
      <c r="G3" s="6">
        <f>SUM(J3:J5)</f>
        <v>4689314.9400000004</v>
      </c>
      <c r="H3" s="6"/>
      <c r="I3" s="6"/>
      <c r="J3" s="7">
        <v>1579133.18</v>
      </c>
      <c r="K3" s="10">
        <f t="shared" ref="K3:K93" si="0">E3/D3</f>
        <v>149.60018530290296</v>
      </c>
    </row>
    <row r="4" spans="1:12" ht="13.2">
      <c r="A4" s="11">
        <v>45161</v>
      </c>
      <c r="B4" s="4">
        <v>23</v>
      </c>
      <c r="C4" s="4">
        <v>484</v>
      </c>
      <c r="D4" s="5">
        <v>10586.02</v>
      </c>
      <c r="E4" s="4">
        <v>1576536.56</v>
      </c>
      <c r="F4" s="6"/>
      <c r="G4" s="6"/>
      <c r="H4" s="6"/>
      <c r="I4" s="6"/>
      <c r="J4" s="7">
        <v>1576536.56</v>
      </c>
      <c r="K4" s="10">
        <f t="shared" si="0"/>
        <v>148.92627824243672</v>
      </c>
    </row>
    <row r="5" spans="1:12" ht="13.2">
      <c r="A5" s="11">
        <v>45130</v>
      </c>
      <c r="B5" s="4">
        <v>23</v>
      </c>
      <c r="C5" s="4">
        <v>473</v>
      </c>
      <c r="D5" s="5">
        <v>9964.61</v>
      </c>
      <c r="E5" s="4">
        <v>1533645.2</v>
      </c>
      <c r="F5" s="6"/>
      <c r="G5" s="6"/>
      <c r="H5" s="6"/>
      <c r="I5" s="6"/>
      <c r="J5" s="7">
        <v>1533645.2</v>
      </c>
      <c r="K5" s="10">
        <f t="shared" si="0"/>
        <v>153.90920467534605</v>
      </c>
    </row>
    <row r="6" spans="1:12" ht="13.2">
      <c r="A6" s="11">
        <v>45100</v>
      </c>
      <c r="B6" s="4">
        <v>23</v>
      </c>
      <c r="C6" s="4">
        <v>458</v>
      </c>
      <c r="D6" s="5">
        <v>9335.06</v>
      </c>
      <c r="E6" s="4">
        <v>1475464.27</v>
      </c>
      <c r="F6" s="9">
        <f>SUM(D6:D8)</f>
        <v>27648.39</v>
      </c>
      <c r="G6" s="6">
        <f>SUM(J6:J8)</f>
        <v>4371617.32</v>
      </c>
      <c r="H6" s="6"/>
      <c r="I6" s="6"/>
      <c r="J6" s="7">
        <v>1475464.27</v>
      </c>
      <c r="K6" s="10">
        <f t="shared" si="0"/>
        <v>158.05621709983654</v>
      </c>
    </row>
    <row r="7" spans="1:12" ht="13.2">
      <c r="A7" s="12">
        <v>45069</v>
      </c>
      <c r="B7" s="4">
        <v>23</v>
      </c>
      <c r="C7" s="4">
        <v>445</v>
      </c>
      <c r="D7" s="5">
        <v>9415.19</v>
      </c>
      <c r="E7" s="4">
        <v>1489145.5</v>
      </c>
      <c r="F7" s="6"/>
      <c r="G7" s="6"/>
      <c r="H7" s="6"/>
      <c r="I7" s="6"/>
      <c r="J7" s="7">
        <v>1489145.5</v>
      </c>
      <c r="K7" s="10">
        <f t="shared" si="0"/>
        <v>158.16414751056536</v>
      </c>
    </row>
    <row r="8" spans="1:12" ht="13.2">
      <c r="A8" s="11">
        <v>45039</v>
      </c>
      <c r="B8" s="4">
        <v>23</v>
      </c>
      <c r="C8" s="4">
        <v>414</v>
      </c>
      <c r="D8" s="5">
        <v>8898.14</v>
      </c>
      <c r="E8" s="4">
        <v>1407007.55</v>
      </c>
      <c r="F8" s="6"/>
      <c r="G8" s="6"/>
      <c r="H8" s="6"/>
      <c r="I8" s="6"/>
      <c r="J8" s="7">
        <v>1407007.55</v>
      </c>
      <c r="K8" s="10">
        <f t="shared" si="0"/>
        <v>158.12378204883268</v>
      </c>
    </row>
    <row r="9" spans="1:12" ht="13.2">
      <c r="A9" s="11">
        <v>45008</v>
      </c>
      <c r="B9" s="4">
        <v>23</v>
      </c>
      <c r="C9" s="4">
        <v>399</v>
      </c>
      <c r="D9" s="5">
        <v>8685.2999999999993</v>
      </c>
      <c r="E9" s="4">
        <v>1410443.01</v>
      </c>
      <c r="F9" s="9">
        <f>SUM(D9:D11)</f>
        <v>24256.95</v>
      </c>
      <c r="G9" s="6">
        <f>SUM(J9:J11)</f>
        <v>3945016.25</v>
      </c>
      <c r="H9" s="6"/>
      <c r="I9" s="6"/>
      <c r="J9" s="7">
        <v>1410443.01</v>
      </c>
      <c r="K9" s="10">
        <f t="shared" si="0"/>
        <v>162.39427653621638</v>
      </c>
    </row>
    <row r="10" spans="1:12" ht="13.2">
      <c r="A10" s="11">
        <v>44980</v>
      </c>
      <c r="B10" s="4">
        <v>23</v>
      </c>
      <c r="C10" s="4">
        <v>390</v>
      </c>
      <c r="D10" s="5">
        <v>7534.76</v>
      </c>
      <c r="E10" s="4">
        <v>1235846.6200000001</v>
      </c>
      <c r="F10" s="6"/>
      <c r="G10" s="6"/>
      <c r="H10" s="9">
        <f>SUM(D10:D21)</f>
        <v>80471.490000000005</v>
      </c>
      <c r="I10" s="6">
        <f>SUM(J10:J21)</f>
        <v>13470813.859999999</v>
      </c>
      <c r="J10" s="7">
        <v>1235846.6200000001</v>
      </c>
      <c r="K10" s="10">
        <f t="shared" si="0"/>
        <v>164.01937420700858</v>
      </c>
    </row>
    <row r="11" spans="1:12" ht="13.2">
      <c r="A11" s="11">
        <v>44949</v>
      </c>
      <c r="B11" s="4">
        <v>23</v>
      </c>
      <c r="C11" s="4">
        <v>385</v>
      </c>
      <c r="D11" s="5">
        <v>8036.89</v>
      </c>
      <c r="E11" s="4">
        <v>1298726.6200000001</v>
      </c>
      <c r="F11" s="6"/>
      <c r="G11" s="6"/>
      <c r="H11" s="6"/>
      <c r="I11" s="6"/>
      <c r="J11" s="7">
        <v>1298726.6200000001</v>
      </c>
      <c r="K11" s="10">
        <f t="shared" si="0"/>
        <v>161.59566946916036</v>
      </c>
    </row>
    <row r="12" spans="1:12" ht="13.2">
      <c r="A12" s="11">
        <v>45282</v>
      </c>
      <c r="B12" s="4">
        <v>22</v>
      </c>
      <c r="C12" s="4">
        <v>382</v>
      </c>
      <c r="D12" s="5">
        <v>7829.49</v>
      </c>
      <c r="E12" s="4">
        <v>1282055.01</v>
      </c>
      <c r="F12" s="9">
        <f>SUM(D12:D14)</f>
        <v>22444.36</v>
      </c>
      <c r="G12" s="6">
        <f>SUM(J12:J14)</f>
        <v>3684230.91</v>
      </c>
      <c r="H12" s="6"/>
      <c r="I12" s="6"/>
      <c r="J12" s="7">
        <v>1282055.01</v>
      </c>
      <c r="K12" s="10">
        <f t="shared" si="0"/>
        <v>163.74693753999304</v>
      </c>
    </row>
    <row r="13" spans="1:12" ht="13.2">
      <c r="A13" s="11">
        <v>45252</v>
      </c>
      <c r="B13" s="4">
        <v>22</v>
      </c>
      <c r="C13" s="4">
        <v>376</v>
      </c>
      <c r="D13" s="5">
        <v>7309.45</v>
      </c>
      <c r="E13" s="4">
        <v>1190593.3899999999</v>
      </c>
      <c r="F13" s="6"/>
      <c r="G13" s="6"/>
      <c r="H13" s="6"/>
      <c r="I13" s="6"/>
      <c r="J13" s="7">
        <v>1190593.3899999999</v>
      </c>
      <c r="K13" s="10">
        <f t="shared" si="0"/>
        <v>162.88412808077214</v>
      </c>
    </row>
    <row r="14" spans="1:12" ht="13.2">
      <c r="A14" s="11">
        <v>45221</v>
      </c>
      <c r="B14" s="4">
        <v>22</v>
      </c>
      <c r="C14" s="4">
        <v>365</v>
      </c>
      <c r="D14" s="5">
        <v>7305.42</v>
      </c>
      <c r="E14" s="4">
        <v>1211582.51</v>
      </c>
      <c r="F14" s="6"/>
      <c r="G14" s="6"/>
      <c r="H14" s="6"/>
      <c r="I14" s="6"/>
      <c r="J14" s="7">
        <v>1211582.51</v>
      </c>
      <c r="K14" s="10">
        <f t="shared" si="0"/>
        <v>165.84707107873334</v>
      </c>
    </row>
    <row r="15" spans="1:12" ht="13.2">
      <c r="A15" s="11">
        <v>45191</v>
      </c>
      <c r="B15" s="4">
        <v>22</v>
      </c>
      <c r="C15" s="4">
        <v>358</v>
      </c>
      <c r="D15" s="5">
        <v>6780.8</v>
      </c>
      <c r="E15" s="4">
        <v>1116438.1000000001</v>
      </c>
      <c r="F15" s="9">
        <f>SUM(D15:D17)</f>
        <v>19648.830000000002</v>
      </c>
      <c r="G15" s="6">
        <f>SUM(J15:J17)</f>
        <v>3252221.7800000003</v>
      </c>
      <c r="H15" s="6"/>
      <c r="I15" s="6"/>
      <c r="J15" s="7">
        <v>1116438.1000000001</v>
      </c>
      <c r="K15" s="10">
        <f t="shared" si="0"/>
        <v>164.64695906087778</v>
      </c>
    </row>
    <row r="16" spans="1:12" ht="13.2">
      <c r="A16" s="11">
        <v>45160</v>
      </c>
      <c r="B16" s="4">
        <v>22</v>
      </c>
      <c r="C16" s="4">
        <v>346</v>
      </c>
      <c r="D16" s="5">
        <v>6579.63</v>
      </c>
      <c r="E16" s="4">
        <v>1072792.68</v>
      </c>
      <c r="F16" s="6"/>
      <c r="G16" s="6"/>
      <c r="H16" s="6"/>
      <c r="I16" s="6"/>
      <c r="J16" s="7">
        <v>1072792.68</v>
      </c>
      <c r="K16" s="10">
        <f t="shared" si="0"/>
        <v>163.04756954418409</v>
      </c>
    </row>
    <row r="17" spans="1:11" ht="13.2">
      <c r="A17" s="11">
        <v>45129</v>
      </c>
      <c r="B17" s="4">
        <v>22</v>
      </c>
      <c r="C17" s="4">
        <v>338</v>
      </c>
      <c r="D17" s="5">
        <v>6288.4</v>
      </c>
      <c r="E17" s="4">
        <v>1062991</v>
      </c>
      <c r="F17" s="6"/>
      <c r="G17" s="6"/>
      <c r="H17" s="6"/>
      <c r="I17" s="6"/>
      <c r="J17" s="7">
        <v>1062991</v>
      </c>
      <c r="K17" s="10">
        <f t="shared" si="0"/>
        <v>169.03997837287704</v>
      </c>
    </row>
    <row r="18" spans="1:11" ht="13.2">
      <c r="A18" s="11">
        <v>45099</v>
      </c>
      <c r="B18" s="4">
        <v>22</v>
      </c>
      <c r="C18" s="4">
        <v>330</v>
      </c>
      <c r="D18" s="5">
        <v>5862.75</v>
      </c>
      <c r="E18" s="4">
        <v>1014384</v>
      </c>
      <c r="F18" s="9">
        <f>SUM(D18:D20)</f>
        <v>17401</v>
      </c>
      <c r="G18" s="6">
        <f>SUM(J18:J20)</f>
        <v>3039206.27</v>
      </c>
      <c r="H18" s="6"/>
      <c r="I18" s="6"/>
      <c r="J18" s="7">
        <v>1014384</v>
      </c>
      <c r="K18" s="10">
        <f t="shared" si="0"/>
        <v>173.02187539976973</v>
      </c>
    </row>
    <row r="19" spans="1:11" ht="13.2">
      <c r="A19" s="12">
        <v>45068</v>
      </c>
      <c r="B19" s="4">
        <v>22</v>
      </c>
      <c r="C19" s="4">
        <v>323</v>
      </c>
      <c r="D19" s="5">
        <v>5955.2</v>
      </c>
      <c r="E19" s="4">
        <v>1041520</v>
      </c>
      <c r="F19" s="6"/>
      <c r="G19" s="6"/>
      <c r="H19" s="6"/>
      <c r="I19" s="6"/>
      <c r="J19" s="7">
        <v>1041520</v>
      </c>
      <c r="K19" s="10">
        <f t="shared" si="0"/>
        <v>174.89253089736701</v>
      </c>
    </row>
    <row r="20" spans="1:11" ht="13.2">
      <c r="A20" s="11">
        <v>45038</v>
      </c>
      <c r="B20" s="4">
        <v>22</v>
      </c>
      <c r="C20" s="4">
        <v>316</v>
      </c>
      <c r="D20" s="5">
        <v>5583.05</v>
      </c>
      <c r="E20" s="4">
        <v>983302.27</v>
      </c>
      <c r="F20" s="6"/>
      <c r="G20" s="6"/>
      <c r="H20" s="6"/>
      <c r="I20" s="6"/>
      <c r="J20" s="7">
        <v>983302.27</v>
      </c>
      <c r="K20" s="10">
        <f t="shared" si="0"/>
        <v>176.1227769767421</v>
      </c>
    </row>
    <row r="21" spans="1:11" ht="13.2">
      <c r="A21" s="11">
        <v>45007</v>
      </c>
      <c r="B21" s="4">
        <v>22</v>
      </c>
      <c r="C21" s="4">
        <v>314</v>
      </c>
      <c r="D21" s="5">
        <v>5405.65</v>
      </c>
      <c r="E21" s="4">
        <v>960581.66</v>
      </c>
      <c r="F21" s="9">
        <f>SUM(D21:D23)</f>
        <v>14550.289999999999</v>
      </c>
      <c r="G21" s="6">
        <f>SUM(J21:J23)</f>
        <v>2619417.77</v>
      </c>
      <c r="H21" s="6"/>
      <c r="I21" s="6"/>
      <c r="J21" s="7">
        <v>960581.66</v>
      </c>
      <c r="K21" s="10">
        <f t="shared" si="0"/>
        <v>177.69956619462971</v>
      </c>
    </row>
    <row r="22" spans="1:11" ht="13.2">
      <c r="A22" s="11">
        <v>44979</v>
      </c>
      <c r="B22" s="4">
        <v>22</v>
      </c>
      <c r="C22" s="4">
        <v>304</v>
      </c>
      <c r="D22" s="5">
        <v>4527.49</v>
      </c>
      <c r="E22" s="4">
        <v>826843</v>
      </c>
      <c r="F22" s="6"/>
      <c r="G22" s="6"/>
      <c r="H22" s="9">
        <f>SUM(D22:D33)</f>
        <v>43293.56</v>
      </c>
      <c r="I22" s="6">
        <f>SUM(J22:J33)</f>
        <v>7961877.2500000009</v>
      </c>
      <c r="J22" s="7">
        <v>826843</v>
      </c>
      <c r="K22" s="10">
        <f t="shared" si="0"/>
        <v>182.62723937545971</v>
      </c>
    </row>
    <row r="23" spans="1:11" ht="13.2">
      <c r="A23" s="11">
        <v>44948</v>
      </c>
      <c r="B23" s="4">
        <v>22</v>
      </c>
      <c r="C23" s="4">
        <v>297</v>
      </c>
      <c r="D23" s="5">
        <v>4617.1499999999996</v>
      </c>
      <c r="E23" s="4">
        <v>831993.11</v>
      </c>
      <c r="F23" s="6"/>
      <c r="G23" s="6"/>
      <c r="H23" s="6"/>
      <c r="I23" s="6"/>
      <c r="J23" s="7">
        <v>831993.11</v>
      </c>
      <c r="K23" s="10">
        <f t="shared" si="0"/>
        <v>180.19624876817952</v>
      </c>
    </row>
    <row r="24" spans="1:11" ht="13.2">
      <c r="A24" s="11">
        <v>45281</v>
      </c>
      <c r="B24" s="4">
        <f t="shared" ref="B24:B93" si="1">B12-1</f>
        <v>21</v>
      </c>
      <c r="C24" s="4">
        <v>282</v>
      </c>
      <c r="D24" s="5">
        <v>4566.3</v>
      </c>
      <c r="E24" s="4">
        <v>826848.22</v>
      </c>
      <c r="F24" s="9">
        <f>SUM(D24:D26)</f>
        <v>12971.429999999998</v>
      </c>
      <c r="G24" s="6">
        <f>SUM(J24:J26)</f>
        <v>2366729.2999999998</v>
      </c>
      <c r="H24" s="6"/>
      <c r="I24" s="6"/>
      <c r="J24" s="7">
        <v>826848.22</v>
      </c>
      <c r="K24" s="10">
        <f t="shared" si="0"/>
        <v>181.07619297899831</v>
      </c>
    </row>
    <row r="25" spans="1:11" ht="13.2">
      <c r="A25" s="11">
        <v>45251</v>
      </c>
      <c r="B25" s="4">
        <f t="shared" si="1"/>
        <v>21</v>
      </c>
      <c r="C25" s="4">
        <v>274</v>
      </c>
      <c r="D25" s="5">
        <v>4186.4799999999996</v>
      </c>
      <c r="E25" s="4">
        <v>768436.1</v>
      </c>
      <c r="F25" s="6"/>
      <c r="G25" s="6"/>
      <c r="H25" s="6"/>
      <c r="I25" s="6"/>
      <c r="J25" s="7">
        <v>768436.1</v>
      </c>
      <c r="K25" s="10">
        <f t="shared" si="0"/>
        <v>183.55183829852288</v>
      </c>
    </row>
    <row r="26" spans="1:11" ht="13.2">
      <c r="A26" s="11">
        <v>45220</v>
      </c>
      <c r="B26" s="4">
        <f t="shared" si="1"/>
        <v>21</v>
      </c>
      <c r="C26" s="4">
        <v>261</v>
      </c>
      <c r="D26" s="5">
        <v>4218.6499999999996</v>
      </c>
      <c r="E26" s="4">
        <v>771444.98</v>
      </c>
      <c r="F26" s="6"/>
      <c r="G26" s="6"/>
      <c r="H26" s="6"/>
      <c r="I26" s="6"/>
      <c r="J26" s="7">
        <v>771444.98</v>
      </c>
      <c r="K26" s="10">
        <f t="shared" si="0"/>
        <v>182.86536688277056</v>
      </c>
    </row>
    <row r="27" spans="1:11" ht="13.2">
      <c r="A27" s="11">
        <v>45190</v>
      </c>
      <c r="B27" s="4">
        <f t="shared" si="1"/>
        <v>21</v>
      </c>
      <c r="C27" s="4">
        <v>259</v>
      </c>
      <c r="D27" s="5">
        <v>3654.3</v>
      </c>
      <c r="E27" s="4">
        <v>654351.81000000006</v>
      </c>
      <c r="F27" s="9">
        <f>SUM(D27:D29)</f>
        <v>10457.67</v>
      </c>
      <c r="G27" s="6">
        <f>SUM(J27:J29)</f>
        <v>1899749.9</v>
      </c>
      <c r="H27" s="6"/>
      <c r="I27" s="6"/>
      <c r="J27" s="7">
        <v>654351.81000000006</v>
      </c>
      <c r="K27" s="10">
        <f t="shared" si="0"/>
        <v>179.06351695263115</v>
      </c>
    </row>
    <row r="28" spans="1:11" ht="13.2">
      <c r="A28" s="11">
        <v>45159</v>
      </c>
      <c r="B28" s="4">
        <f t="shared" si="1"/>
        <v>21</v>
      </c>
      <c r="C28" s="4">
        <v>249</v>
      </c>
      <c r="D28" s="5">
        <v>3555.55</v>
      </c>
      <c r="E28" s="4">
        <v>639116.94999999995</v>
      </c>
      <c r="F28" s="6"/>
      <c r="G28" s="6"/>
      <c r="H28" s="6"/>
      <c r="I28" s="6"/>
      <c r="J28" s="7">
        <v>639116.94999999995</v>
      </c>
      <c r="K28" s="10">
        <f t="shared" si="0"/>
        <v>179.75192304987974</v>
      </c>
    </row>
    <row r="29" spans="1:11" ht="13.2">
      <c r="A29" s="11">
        <v>45128</v>
      </c>
      <c r="B29" s="4">
        <f t="shared" si="1"/>
        <v>21</v>
      </c>
      <c r="C29" s="4">
        <v>235</v>
      </c>
      <c r="D29" s="5">
        <v>3247.82</v>
      </c>
      <c r="E29" s="4">
        <v>606281.14</v>
      </c>
      <c r="F29" s="6"/>
      <c r="G29" s="6"/>
      <c r="H29" s="6"/>
      <c r="I29" s="6"/>
      <c r="J29" s="7">
        <v>606281.14</v>
      </c>
      <c r="K29" s="10">
        <f t="shared" si="0"/>
        <v>186.6732577544322</v>
      </c>
    </row>
    <row r="30" spans="1:11" ht="13.2">
      <c r="A30" s="11">
        <v>45098</v>
      </c>
      <c r="B30" s="4">
        <f t="shared" si="1"/>
        <v>21</v>
      </c>
      <c r="C30" s="4">
        <v>229</v>
      </c>
      <c r="D30" s="5">
        <v>2807.51</v>
      </c>
      <c r="E30" s="4">
        <v>547373.17000000004</v>
      </c>
      <c r="F30" s="9">
        <f>SUM(D30:D32)</f>
        <v>7988.1399999999994</v>
      </c>
      <c r="G30" s="6">
        <f>SUM(J30:J32)</f>
        <v>1531675.5</v>
      </c>
      <c r="H30" s="6"/>
      <c r="I30" s="6"/>
      <c r="J30" s="7">
        <v>547373.17000000004</v>
      </c>
      <c r="K30" s="10">
        <f t="shared" si="0"/>
        <v>194.96748720396366</v>
      </c>
    </row>
    <row r="31" spans="1:11" ht="13.2">
      <c r="A31" s="12">
        <v>45067</v>
      </c>
      <c r="B31" s="4">
        <f t="shared" si="1"/>
        <v>21</v>
      </c>
      <c r="C31" s="4">
        <v>224</v>
      </c>
      <c r="D31" s="5">
        <v>2539.5700000000002</v>
      </c>
      <c r="E31" s="4">
        <v>490638.65</v>
      </c>
      <c r="F31" s="6"/>
      <c r="G31" s="6"/>
      <c r="H31" s="6"/>
      <c r="I31" s="6"/>
      <c r="J31" s="7">
        <v>490638.65</v>
      </c>
      <c r="K31" s="10">
        <f t="shared" si="0"/>
        <v>193.19752950302609</v>
      </c>
    </row>
    <row r="32" spans="1:11" ht="13.2">
      <c r="A32" s="11">
        <v>45037</v>
      </c>
      <c r="B32" s="4">
        <f t="shared" si="1"/>
        <v>21</v>
      </c>
      <c r="C32" s="4">
        <v>220</v>
      </c>
      <c r="D32" s="5">
        <v>2641.06</v>
      </c>
      <c r="E32" s="4">
        <v>493663.68</v>
      </c>
      <c r="F32" s="6"/>
      <c r="G32" s="6"/>
      <c r="H32" s="6"/>
      <c r="I32" s="6"/>
      <c r="J32" s="7">
        <v>493663.68</v>
      </c>
      <c r="K32" s="10">
        <f t="shared" si="0"/>
        <v>186.91876746457862</v>
      </c>
    </row>
    <row r="33" spans="1:11" ht="13.2">
      <c r="A33" s="11">
        <v>45006</v>
      </c>
      <c r="B33" s="4">
        <f t="shared" si="1"/>
        <v>21</v>
      </c>
      <c r="C33" s="4">
        <v>216</v>
      </c>
      <c r="D33" s="5">
        <v>2731.68</v>
      </c>
      <c r="E33" s="4">
        <v>504886.44</v>
      </c>
      <c r="F33" s="9">
        <f>SUM(D33:D35)</f>
        <v>7327.3099999999995</v>
      </c>
      <c r="G33" s="6">
        <f>SUM(J33:J35)</f>
        <v>1361131.0899999999</v>
      </c>
      <c r="H33" s="6"/>
      <c r="I33" s="6"/>
      <c r="J33" s="7">
        <v>504886.44</v>
      </c>
      <c r="K33" s="10">
        <f t="shared" si="0"/>
        <v>184.82634862062906</v>
      </c>
    </row>
    <row r="34" spans="1:11" ht="13.2">
      <c r="A34" s="11">
        <v>44978</v>
      </c>
      <c r="B34" s="4">
        <f t="shared" si="1"/>
        <v>21</v>
      </c>
      <c r="C34" s="4">
        <v>213</v>
      </c>
      <c r="D34" s="5">
        <v>2292.9</v>
      </c>
      <c r="E34" s="4">
        <v>425062.76</v>
      </c>
      <c r="F34" s="6"/>
      <c r="G34" s="6"/>
      <c r="H34" s="9">
        <f t="shared" ref="H34:I34" si="2">SUM(D34:D45)</f>
        <v>20845.809999999998</v>
      </c>
      <c r="I34" s="6">
        <f t="shared" si="2"/>
        <v>3805228.85</v>
      </c>
      <c r="J34" s="7">
        <v>425062.76</v>
      </c>
      <c r="K34" s="10">
        <f t="shared" si="0"/>
        <v>185.38216232718392</v>
      </c>
    </row>
    <row r="35" spans="1:11" ht="13.2">
      <c r="A35" s="11">
        <v>44947</v>
      </c>
      <c r="B35" s="4">
        <f t="shared" si="1"/>
        <v>21</v>
      </c>
      <c r="C35" s="4">
        <v>207</v>
      </c>
      <c r="D35" s="4">
        <v>2302.73</v>
      </c>
      <c r="E35" s="4">
        <v>431181.89</v>
      </c>
      <c r="F35" s="6"/>
      <c r="G35" s="6"/>
      <c r="H35" s="6"/>
      <c r="I35" s="6"/>
      <c r="J35" s="7">
        <v>431181.89</v>
      </c>
      <c r="K35" s="10">
        <f t="shared" si="0"/>
        <v>187.24813156557653</v>
      </c>
    </row>
    <row r="36" spans="1:11" ht="13.2">
      <c r="A36" s="11">
        <v>45280</v>
      </c>
      <c r="B36" s="4">
        <f t="shared" si="1"/>
        <v>20</v>
      </c>
      <c r="C36" s="4">
        <v>207</v>
      </c>
      <c r="D36" s="5">
        <v>2234.16</v>
      </c>
      <c r="E36" s="4">
        <v>416176.21</v>
      </c>
      <c r="F36" s="9">
        <f>SUM(D36:D38)</f>
        <v>6516.0099999999993</v>
      </c>
      <c r="G36" s="6">
        <f>SUM(J36:J38)</f>
        <v>1193282.1000000001</v>
      </c>
      <c r="H36" s="6"/>
      <c r="I36" s="6"/>
      <c r="J36" s="7">
        <v>416176.21</v>
      </c>
      <c r="K36" s="10">
        <f t="shared" si="0"/>
        <v>186.27860582948404</v>
      </c>
    </row>
    <row r="37" spans="1:11" ht="13.2">
      <c r="A37" s="11">
        <v>45250</v>
      </c>
      <c r="B37" s="4">
        <f t="shared" si="1"/>
        <v>20</v>
      </c>
      <c r="C37" s="4">
        <v>200</v>
      </c>
      <c r="D37" s="5">
        <v>2210.23</v>
      </c>
      <c r="E37" s="4">
        <v>390999.15</v>
      </c>
      <c r="F37" s="6"/>
      <c r="G37" s="6"/>
      <c r="H37" s="6"/>
      <c r="I37" s="6"/>
      <c r="J37" s="7">
        <v>390999.15</v>
      </c>
      <c r="K37" s="10">
        <f t="shared" si="0"/>
        <v>176.90428145487121</v>
      </c>
    </row>
    <row r="38" spans="1:11" ht="13.2">
      <c r="A38" s="11">
        <v>45219</v>
      </c>
      <c r="B38" s="4">
        <f t="shared" si="1"/>
        <v>20</v>
      </c>
      <c r="C38" s="4">
        <v>189</v>
      </c>
      <c r="D38" s="5">
        <v>2071.62</v>
      </c>
      <c r="E38" s="4">
        <v>386106.74</v>
      </c>
      <c r="F38" s="6"/>
      <c r="G38" s="6"/>
      <c r="H38" s="6"/>
      <c r="I38" s="6"/>
      <c r="J38" s="7">
        <v>386106.74</v>
      </c>
      <c r="K38" s="10">
        <f t="shared" si="0"/>
        <v>186.37913323872138</v>
      </c>
    </row>
    <row r="39" spans="1:11" ht="13.2">
      <c r="A39" s="4" t="s">
        <v>14</v>
      </c>
      <c r="B39" s="4">
        <f t="shared" si="1"/>
        <v>20</v>
      </c>
      <c r="C39" s="4">
        <v>174</v>
      </c>
      <c r="D39" s="5">
        <v>1800.14</v>
      </c>
      <c r="E39" s="4">
        <v>329027.65999999997</v>
      </c>
      <c r="F39" s="9">
        <f>SUM(D39:D41)</f>
        <v>4916.33</v>
      </c>
      <c r="G39" s="6">
        <f>SUM(J39:J41)</f>
        <v>917873.13</v>
      </c>
      <c r="H39" s="6"/>
      <c r="I39" s="6"/>
      <c r="J39" s="7">
        <v>329027.65999999997</v>
      </c>
      <c r="K39" s="10">
        <f t="shared" si="0"/>
        <v>182.77892830557622</v>
      </c>
    </row>
    <row r="40" spans="1:11" ht="13.2">
      <c r="A40" s="11">
        <v>45158</v>
      </c>
      <c r="B40" s="4">
        <f t="shared" si="1"/>
        <v>20</v>
      </c>
      <c r="C40" s="4">
        <v>168</v>
      </c>
      <c r="D40" s="4">
        <v>1618.83</v>
      </c>
      <c r="E40" s="4">
        <v>298307.61</v>
      </c>
      <c r="F40" s="6"/>
      <c r="G40" s="6"/>
      <c r="H40" s="6"/>
      <c r="I40" s="6"/>
      <c r="J40" s="7">
        <v>298307.61</v>
      </c>
      <c r="K40" s="10">
        <f t="shared" si="0"/>
        <v>184.27358647912382</v>
      </c>
    </row>
    <row r="41" spans="1:11" ht="13.2">
      <c r="A41" s="12">
        <v>45127</v>
      </c>
      <c r="B41" s="4">
        <f t="shared" si="1"/>
        <v>20</v>
      </c>
      <c r="C41" s="4">
        <v>164</v>
      </c>
      <c r="D41" s="4">
        <v>1497.36</v>
      </c>
      <c r="E41" s="4">
        <v>290537.86</v>
      </c>
      <c r="F41" s="6"/>
      <c r="G41" s="6"/>
      <c r="H41" s="6"/>
      <c r="I41" s="6"/>
      <c r="J41" s="7">
        <v>290537.86</v>
      </c>
      <c r="K41" s="10">
        <f t="shared" si="0"/>
        <v>194.03340546027675</v>
      </c>
    </row>
    <row r="42" spans="1:11" ht="13.2">
      <c r="A42" s="12">
        <v>45097</v>
      </c>
      <c r="B42" s="4">
        <f t="shared" si="1"/>
        <v>20</v>
      </c>
      <c r="C42" s="4">
        <v>155</v>
      </c>
      <c r="D42" s="4">
        <v>1336.93</v>
      </c>
      <c r="E42" s="4">
        <v>261835</v>
      </c>
      <c r="F42" s="6">
        <f t="shared" ref="F42:G42" si="3">SUM(D42:D44)</f>
        <v>3571.0000000000005</v>
      </c>
      <c r="G42" s="6">
        <f t="shared" si="3"/>
        <v>631366.66</v>
      </c>
      <c r="H42" s="6"/>
      <c r="I42" s="6"/>
      <c r="J42" s="7">
        <v>261835</v>
      </c>
      <c r="K42" s="10">
        <f t="shared" si="0"/>
        <v>195.84795015445835</v>
      </c>
    </row>
    <row r="43" spans="1:11" ht="13.2">
      <c r="A43" s="12">
        <v>45066</v>
      </c>
      <c r="B43" s="4">
        <f t="shared" si="1"/>
        <v>20</v>
      </c>
      <c r="C43" s="4">
        <v>155</v>
      </c>
      <c r="D43" s="5">
        <v>1234.5</v>
      </c>
      <c r="E43" s="4">
        <v>218391</v>
      </c>
      <c r="F43" s="6"/>
      <c r="G43" s="6"/>
      <c r="H43" s="6"/>
      <c r="I43" s="6"/>
      <c r="J43" s="7">
        <v>218391</v>
      </c>
      <c r="K43" s="10">
        <f t="shared" si="0"/>
        <v>176.90643985419197</v>
      </c>
    </row>
    <row r="44" spans="1:11" ht="13.2">
      <c r="A44" s="11">
        <v>45036</v>
      </c>
      <c r="B44" s="4">
        <f t="shared" si="1"/>
        <v>20</v>
      </c>
      <c r="C44" s="4">
        <v>153</v>
      </c>
      <c r="D44" s="4">
        <v>999.57</v>
      </c>
      <c r="E44" s="4">
        <v>151140.66</v>
      </c>
      <c r="F44" s="6"/>
      <c r="G44" s="6"/>
      <c r="H44" s="6"/>
      <c r="I44" s="6"/>
      <c r="J44" s="7">
        <v>151140.66</v>
      </c>
      <c r="K44" s="10">
        <f t="shared" si="0"/>
        <v>151.20567844172993</v>
      </c>
    </row>
    <row r="45" spans="1:11" ht="13.2">
      <c r="A45" s="11">
        <v>45005</v>
      </c>
      <c r="B45" s="4">
        <f t="shared" si="1"/>
        <v>20</v>
      </c>
      <c r="C45" s="4">
        <v>148</v>
      </c>
      <c r="D45" s="5">
        <v>1246.8399999999999</v>
      </c>
      <c r="E45" s="5">
        <v>206462.31</v>
      </c>
      <c r="F45" s="9">
        <f t="shared" ref="F45:G45" si="4">SUM(D45:D47)</f>
        <v>3877.5499999999997</v>
      </c>
      <c r="G45" s="9">
        <f t="shared" si="4"/>
        <v>645222.23</v>
      </c>
      <c r="H45" s="6"/>
      <c r="I45" s="6"/>
      <c r="J45" s="7"/>
      <c r="K45" s="10">
        <f t="shared" si="0"/>
        <v>165.58845561579673</v>
      </c>
    </row>
    <row r="46" spans="1:11" ht="13.2">
      <c r="A46" s="11">
        <v>44977</v>
      </c>
      <c r="B46" s="4">
        <f t="shared" si="1"/>
        <v>20</v>
      </c>
      <c r="C46" s="4">
        <v>146</v>
      </c>
      <c r="D46" s="5">
        <v>1325.69</v>
      </c>
      <c r="E46" s="5">
        <v>222516.95</v>
      </c>
      <c r="F46" s="6"/>
      <c r="G46" s="6"/>
      <c r="H46" s="9">
        <f t="shared" ref="H46:I46" si="5">SUM(D46:D57)</f>
        <v>12071.310000000005</v>
      </c>
      <c r="I46" s="9">
        <f t="shared" si="5"/>
        <v>2058728.5500000005</v>
      </c>
      <c r="J46" s="7"/>
      <c r="K46" s="10">
        <f t="shared" si="0"/>
        <v>167.84991212123498</v>
      </c>
    </row>
    <row r="47" spans="1:11" ht="13.2">
      <c r="A47" s="11">
        <v>44946</v>
      </c>
      <c r="B47" s="4">
        <f t="shared" si="1"/>
        <v>20</v>
      </c>
      <c r="C47" s="4">
        <v>144</v>
      </c>
      <c r="D47" s="5">
        <v>1305.02</v>
      </c>
      <c r="E47" s="5">
        <v>216242.97</v>
      </c>
      <c r="F47" s="6"/>
      <c r="G47" s="6"/>
      <c r="H47" s="6"/>
      <c r="I47" s="6"/>
      <c r="J47" s="7"/>
      <c r="K47" s="10">
        <f t="shared" si="0"/>
        <v>165.70088581017916</v>
      </c>
    </row>
    <row r="48" spans="1:11" ht="13.2">
      <c r="A48" s="11">
        <v>45279</v>
      </c>
      <c r="B48" s="4">
        <f t="shared" si="1"/>
        <v>19</v>
      </c>
      <c r="C48" s="4">
        <v>143</v>
      </c>
      <c r="D48" s="5">
        <v>1308.4000000000001</v>
      </c>
      <c r="E48" s="5">
        <v>202520.76</v>
      </c>
      <c r="F48" s="9">
        <f t="shared" ref="F48:G48" si="6">SUM(D48:D50)</f>
        <v>3675.5299999999997</v>
      </c>
      <c r="G48" s="9">
        <f t="shared" si="6"/>
        <v>583109.79</v>
      </c>
      <c r="H48" s="6"/>
      <c r="I48" s="6"/>
      <c r="J48" s="7"/>
      <c r="K48" s="10">
        <f t="shared" si="0"/>
        <v>154.78505044328952</v>
      </c>
    </row>
    <row r="49" spans="1:11" ht="13.2">
      <c r="A49" s="11">
        <v>45249</v>
      </c>
      <c r="B49" s="4">
        <f t="shared" si="1"/>
        <v>19</v>
      </c>
      <c r="C49" s="4">
        <v>143</v>
      </c>
      <c r="D49" s="5">
        <v>1218.77</v>
      </c>
      <c r="E49" s="5">
        <v>189229.09</v>
      </c>
      <c r="F49" s="6"/>
      <c r="G49" s="6"/>
      <c r="H49" s="6"/>
      <c r="I49" s="6"/>
      <c r="J49" s="7"/>
      <c r="K49" s="10">
        <f t="shared" si="0"/>
        <v>155.26234646405803</v>
      </c>
    </row>
    <row r="50" spans="1:11" ht="13.2">
      <c r="A50" s="11">
        <v>45218</v>
      </c>
      <c r="B50" s="4">
        <f t="shared" si="1"/>
        <v>19</v>
      </c>
      <c r="C50" s="4">
        <v>141</v>
      </c>
      <c r="D50" s="5">
        <v>1148.3599999999999</v>
      </c>
      <c r="E50" s="5">
        <v>191359.94</v>
      </c>
      <c r="F50" s="9">
        <f t="shared" ref="F50:G50" si="7">SUM(D50:D52)</f>
        <v>3021.73</v>
      </c>
      <c r="G50" s="9">
        <f t="shared" si="7"/>
        <v>507321.39</v>
      </c>
      <c r="H50" s="6"/>
      <c r="I50" s="6"/>
      <c r="J50" s="7"/>
      <c r="K50" s="10">
        <f t="shared" si="0"/>
        <v>166.63758751610996</v>
      </c>
    </row>
    <row r="51" spans="1:11" ht="13.2">
      <c r="A51" s="4" t="s">
        <v>15</v>
      </c>
      <c r="B51" s="4">
        <f t="shared" si="1"/>
        <v>19</v>
      </c>
      <c r="C51" s="4">
        <v>141</v>
      </c>
      <c r="D51" s="4">
        <v>955.02</v>
      </c>
      <c r="E51" s="5">
        <v>161456.56</v>
      </c>
      <c r="F51" s="6">
        <f t="shared" ref="F51:G51" si="8">SUM(D51:D53)</f>
        <v>2695.66</v>
      </c>
      <c r="G51" s="9">
        <f t="shared" si="8"/>
        <v>462348.09</v>
      </c>
      <c r="H51" s="6"/>
      <c r="I51" s="6"/>
      <c r="J51" s="7"/>
      <c r="K51" s="10">
        <f t="shared" si="0"/>
        <v>169.0609201901531</v>
      </c>
    </row>
    <row r="52" spans="1:11" ht="13.2">
      <c r="A52" s="11">
        <v>45157</v>
      </c>
      <c r="B52" s="4">
        <f t="shared" si="1"/>
        <v>19</v>
      </c>
      <c r="C52" s="4">
        <v>141</v>
      </c>
      <c r="D52" s="4">
        <v>918.35</v>
      </c>
      <c r="E52" s="5">
        <v>154504.89000000001</v>
      </c>
      <c r="F52" s="6"/>
      <c r="G52" s="6"/>
      <c r="H52" s="6"/>
      <c r="I52" s="6"/>
      <c r="J52" s="7"/>
      <c r="K52" s="10">
        <f t="shared" si="0"/>
        <v>168.24183590134481</v>
      </c>
    </row>
    <row r="53" spans="1:11" ht="13.2">
      <c r="A53" s="12">
        <v>45126</v>
      </c>
      <c r="B53" s="4">
        <f t="shared" si="1"/>
        <v>19</v>
      </c>
      <c r="C53" s="4">
        <v>143</v>
      </c>
      <c r="D53" s="4">
        <v>822.29</v>
      </c>
      <c r="E53" s="5">
        <v>146386.64000000001</v>
      </c>
      <c r="F53" s="6"/>
      <c r="G53" s="6"/>
      <c r="H53" s="6"/>
      <c r="I53" s="6"/>
      <c r="J53" s="7"/>
      <c r="K53" s="10">
        <f t="shared" si="0"/>
        <v>178.02313052572697</v>
      </c>
    </row>
    <row r="54" spans="1:11" ht="13.2">
      <c r="A54" s="12">
        <v>45096</v>
      </c>
      <c r="B54" s="4">
        <f t="shared" si="1"/>
        <v>19</v>
      </c>
      <c r="C54" s="4">
        <v>142</v>
      </c>
      <c r="D54" s="4">
        <v>754.54</v>
      </c>
      <c r="E54" s="5">
        <v>146566.35</v>
      </c>
      <c r="F54" s="6">
        <f t="shared" ref="F54:G54" si="9">SUM(D54:D56)</f>
        <v>2269.87</v>
      </c>
      <c r="G54" s="9">
        <f t="shared" si="9"/>
        <v>441050.03</v>
      </c>
      <c r="H54" s="6"/>
      <c r="I54" s="6"/>
      <c r="J54" s="7"/>
      <c r="K54" s="10">
        <f t="shared" si="0"/>
        <v>194.24596442865854</v>
      </c>
    </row>
    <row r="55" spans="1:11" ht="13.2">
      <c r="A55" s="12">
        <v>45065</v>
      </c>
      <c r="B55" s="4">
        <f t="shared" si="1"/>
        <v>19</v>
      </c>
      <c r="C55" s="4">
        <v>143</v>
      </c>
      <c r="D55" s="4">
        <v>733.54</v>
      </c>
      <c r="E55" s="5">
        <v>152449.29</v>
      </c>
      <c r="F55" s="6"/>
      <c r="G55" s="6"/>
      <c r="H55" s="6"/>
      <c r="I55" s="6"/>
      <c r="J55" s="7"/>
      <c r="K55" s="10">
        <f t="shared" si="0"/>
        <v>207.8268260762876</v>
      </c>
    </row>
    <row r="56" spans="1:11" ht="13.2">
      <c r="A56" s="11">
        <v>45035</v>
      </c>
      <c r="B56" s="4">
        <f t="shared" si="1"/>
        <v>19</v>
      </c>
      <c r="C56" s="4">
        <v>144</v>
      </c>
      <c r="D56" s="4">
        <v>781.79</v>
      </c>
      <c r="E56" s="5">
        <v>142034.39000000001</v>
      </c>
      <c r="F56" s="6"/>
      <c r="G56" s="6"/>
      <c r="H56" s="6"/>
      <c r="I56" s="6"/>
      <c r="J56" s="7"/>
      <c r="K56" s="10">
        <f t="shared" si="0"/>
        <v>181.67844306015684</v>
      </c>
    </row>
    <row r="57" spans="1:11" ht="13.2">
      <c r="A57" s="11">
        <v>45004</v>
      </c>
      <c r="B57" s="4">
        <f t="shared" si="1"/>
        <v>19</v>
      </c>
      <c r="C57" s="4">
        <v>142</v>
      </c>
      <c r="D57" s="4">
        <v>799.54</v>
      </c>
      <c r="E57" s="5">
        <v>133460.72</v>
      </c>
      <c r="F57" s="6">
        <f t="shared" ref="F57:G57" si="10">SUM(D57:D59)</f>
        <v>2146.48</v>
      </c>
      <c r="G57" s="9">
        <f t="shared" si="10"/>
        <v>350130.27</v>
      </c>
      <c r="H57" s="6"/>
      <c r="I57" s="6"/>
      <c r="J57" s="7"/>
      <c r="K57" s="10">
        <f t="shared" si="0"/>
        <v>166.92188008104662</v>
      </c>
    </row>
    <row r="58" spans="1:11" ht="13.2">
      <c r="A58" s="11">
        <v>44976</v>
      </c>
      <c r="B58" s="4">
        <f t="shared" si="1"/>
        <v>19</v>
      </c>
      <c r="C58" s="4">
        <v>139</v>
      </c>
      <c r="D58" s="4">
        <v>674.19</v>
      </c>
      <c r="E58" s="5">
        <v>106737.12</v>
      </c>
      <c r="F58" s="6"/>
      <c r="G58" s="6"/>
      <c r="H58" s="6">
        <f t="shared" ref="H58:I58" si="11">SUM(D58:D69)</f>
        <v>4770.03</v>
      </c>
      <c r="I58" s="9">
        <f t="shared" si="11"/>
        <v>767682.60000000009</v>
      </c>
      <c r="J58" s="7"/>
      <c r="K58" s="10">
        <f t="shared" si="0"/>
        <v>158.31904952609796</v>
      </c>
    </row>
    <row r="59" spans="1:11" ht="13.2">
      <c r="A59" s="11">
        <v>44945</v>
      </c>
      <c r="B59" s="4">
        <f t="shared" si="1"/>
        <v>19</v>
      </c>
      <c r="C59" s="4">
        <v>134</v>
      </c>
      <c r="D59" s="4">
        <v>672.75</v>
      </c>
      <c r="E59" s="5">
        <v>109932.43</v>
      </c>
      <c r="F59" s="6"/>
      <c r="G59" s="6"/>
      <c r="H59" s="6"/>
      <c r="I59" s="6"/>
      <c r="J59" s="7"/>
      <c r="K59" s="10">
        <f t="shared" si="0"/>
        <v>163.40755109624675</v>
      </c>
    </row>
    <row r="60" spans="1:11" ht="13.2">
      <c r="A60" s="11">
        <v>45278</v>
      </c>
      <c r="B60" s="4">
        <f t="shared" si="1"/>
        <v>18</v>
      </c>
      <c r="C60" s="4">
        <v>129</v>
      </c>
      <c r="D60" s="4">
        <v>620.16999999999996</v>
      </c>
      <c r="E60" s="5">
        <v>102594.82</v>
      </c>
      <c r="F60" s="6">
        <f t="shared" ref="F60:G60" si="12">SUM(D60:D62)</f>
        <v>1627.4700000000003</v>
      </c>
      <c r="G60" s="9">
        <f t="shared" si="12"/>
        <v>259805.30000000005</v>
      </c>
      <c r="H60" s="6"/>
      <c r="I60" s="6"/>
      <c r="J60" s="7"/>
      <c r="K60" s="10">
        <f t="shared" si="0"/>
        <v>165.43015624748054</v>
      </c>
    </row>
    <row r="61" spans="1:11" ht="13.2">
      <c r="A61" s="11">
        <v>45248</v>
      </c>
      <c r="B61" s="4">
        <f t="shared" si="1"/>
        <v>18</v>
      </c>
      <c r="C61" s="4">
        <v>128</v>
      </c>
      <c r="D61" s="4">
        <v>524.94000000000005</v>
      </c>
      <c r="E61" s="5">
        <v>82232.210000000006</v>
      </c>
      <c r="F61" s="6"/>
      <c r="G61" s="6"/>
      <c r="H61" s="6"/>
      <c r="I61" s="6"/>
      <c r="J61" s="7"/>
      <c r="K61" s="10">
        <f t="shared" si="0"/>
        <v>156.65068388768239</v>
      </c>
    </row>
    <row r="62" spans="1:11" ht="13.2">
      <c r="A62" s="11">
        <v>45217</v>
      </c>
      <c r="B62" s="4">
        <f t="shared" si="1"/>
        <v>18</v>
      </c>
      <c r="C62" s="4">
        <v>128</v>
      </c>
      <c r="D62" s="4">
        <v>482.36</v>
      </c>
      <c r="E62" s="5">
        <v>74978.27</v>
      </c>
      <c r="F62" s="6"/>
      <c r="G62" s="6"/>
      <c r="H62" s="6"/>
      <c r="I62" s="6"/>
      <c r="J62" s="7"/>
      <c r="K62" s="10">
        <f t="shared" si="0"/>
        <v>155.44048013931504</v>
      </c>
    </row>
    <row r="63" spans="1:11" ht="13.2">
      <c r="A63" s="11">
        <v>45187</v>
      </c>
      <c r="B63" s="4">
        <f t="shared" si="1"/>
        <v>18</v>
      </c>
      <c r="C63" s="4">
        <v>122</v>
      </c>
      <c r="D63" s="4">
        <v>405.87</v>
      </c>
      <c r="E63" s="5">
        <v>59835.360000000001</v>
      </c>
      <c r="F63" s="6">
        <f t="shared" ref="F63:G63" si="13">SUM(D63:D65)</f>
        <v>991.64</v>
      </c>
      <c r="G63" s="9">
        <f t="shared" si="13"/>
        <v>165890.76</v>
      </c>
      <c r="H63" s="6"/>
      <c r="I63" s="6"/>
      <c r="J63" s="7"/>
      <c r="K63" s="10">
        <f t="shared" si="0"/>
        <v>147.42493901988323</v>
      </c>
    </row>
    <row r="64" spans="1:11" ht="13.2">
      <c r="A64" s="11">
        <v>45156</v>
      </c>
      <c r="B64" s="4">
        <f t="shared" si="1"/>
        <v>18</v>
      </c>
      <c r="C64" s="4">
        <v>114</v>
      </c>
      <c r="D64" s="4">
        <v>312.02</v>
      </c>
      <c r="E64" s="5">
        <v>54212.26</v>
      </c>
      <c r="F64" s="6"/>
      <c r="G64" s="6"/>
      <c r="H64" s="6"/>
      <c r="I64" s="6"/>
      <c r="J64" s="7"/>
      <c r="K64" s="10">
        <f t="shared" si="0"/>
        <v>173.74610601884496</v>
      </c>
    </row>
    <row r="65" spans="1:11" ht="13.2">
      <c r="A65" s="12">
        <v>45125</v>
      </c>
      <c r="B65" s="4">
        <f t="shared" si="1"/>
        <v>18</v>
      </c>
      <c r="C65" s="4">
        <v>114</v>
      </c>
      <c r="D65" s="4">
        <v>273.75</v>
      </c>
      <c r="E65" s="5">
        <v>51843.14</v>
      </c>
      <c r="F65" s="6"/>
      <c r="G65" s="6"/>
      <c r="H65" s="6"/>
      <c r="I65" s="6"/>
      <c r="J65" s="7"/>
      <c r="K65" s="10">
        <f t="shared" si="0"/>
        <v>189.38133333333334</v>
      </c>
    </row>
    <row r="66" spans="1:11" ht="13.2">
      <c r="A66" s="12">
        <v>45095</v>
      </c>
      <c r="B66" s="4">
        <f t="shared" si="1"/>
        <v>18</v>
      </c>
      <c r="C66" s="4">
        <v>110</v>
      </c>
      <c r="D66" s="4">
        <v>246.37</v>
      </c>
      <c r="E66" s="5">
        <v>40834.03</v>
      </c>
      <c r="F66" s="6">
        <f t="shared" ref="F66:G66" si="14">SUM(D66:D68)</f>
        <v>625.93000000000006</v>
      </c>
      <c r="G66" s="9">
        <f t="shared" si="14"/>
        <v>101144.39000000001</v>
      </c>
      <c r="H66" s="6"/>
      <c r="I66" s="6"/>
      <c r="J66" s="7"/>
      <c r="K66" s="10">
        <f t="shared" si="0"/>
        <v>165.74270406299468</v>
      </c>
    </row>
    <row r="67" spans="1:11" ht="13.2">
      <c r="A67" s="12">
        <v>45064</v>
      </c>
      <c r="B67" s="4">
        <f t="shared" si="1"/>
        <v>18</v>
      </c>
      <c r="C67" s="4">
        <v>101</v>
      </c>
      <c r="D67" s="4">
        <v>189.48</v>
      </c>
      <c r="E67" s="5">
        <v>33288.51</v>
      </c>
      <c r="F67" s="6"/>
      <c r="G67" s="6"/>
      <c r="H67" s="6"/>
      <c r="I67" s="6"/>
      <c r="J67" s="7"/>
      <c r="K67" s="10">
        <f t="shared" si="0"/>
        <v>175.68350221659281</v>
      </c>
    </row>
    <row r="68" spans="1:11" ht="13.2">
      <c r="A68" s="11">
        <v>45034</v>
      </c>
      <c r="B68" s="4">
        <f t="shared" si="1"/>
        <v>18</v>
      </c>
      <c r="C68" s="4">
        <v>97</v>
      </c>
      <c r="D68" s="4">
        <v>190.08</v>
      </c>
      <c r="E68" s="5">
        <v>27021.85</v>
      </c>
      <c r="F68" s="6"/>
      <c r="G68" s="6"/>
      <c r="H68" s="6"/>
      <c r="I68" s="6"/>
      <c r="J68" s="7"/>
      <c r="K68" s="10">
        <f t="shared" si="0"/>
        <v>142.16040614478112</v>
      </c>
    </row>
    <row r="69" spans="1:11" ht="13.2">
      <c r="A69" s="11">
        <v>45003</v>
      </c>
      <c r="B69" s="4">
        <f t="shared" si="1"/>
        <v>18</v>
      </c>
      <c r="C69" s="4">
        <v>91</v>
      </c>
      <c r="D69" s="4">
        <v>178.05</v>
      </c>
      <c r="E69" s="5">
        <v>24172.6</v>
      </c>
      <c r="F69" s="6">
        <f t="shared" ref="F69:G69" si="15">SUM(D69:D71)</f>
        <v>501.28000000000009</v>
      </c>
      <c r="G69" s="9">
        <f t="shared" si="15"/>
        <v>58870</v>
      </c>
      <c r="H69" s="6"/>
      <c r="I69" s="6"/>
      <c r="J69" s="7"/>
      <c r="K69" s="10">
        <f t="shared" si="0"/>
        <v>135.76298792474023</v>
      </c>
    </row>
    <row r="70" spans="1:11" ht="13.2">
      <c r="A70" s="11">
        <v>44975</v>
      </c>
      <c r="B70" s="4">
        <f t="shared" si="1"/>
        <v>18</v>
      </c>
      <c r="C70" s="4">
        <v>86</v>
      </c>
      <c r="D70" s="4">
        <v>171.4</v>
      </c>
      <c r="E70" s="5">
        <v>19126.2</v>
      </c>
      <c r="F70" s="6"/>
      <c r="G70" s="6"/>
      <c r="H70" s="6">
        <f t="shared" ref="H70:I70" si="16">SUM(D70:D81)</f>
        <v>743.54000000000008</v>
      </c>
      <c r="I70" s="9">
        <f t="shared" si="16"/>
        <v>88084.340000000011</v>
      </c>
      <c r="J70" s="7"/>
      <c r="K70" s="10">
        <f t="shared" si="0"/>
        <v>111.58809801633606</v>
      </c>
    </row>
    <row r="71" spans="1:11" ht="13.2">
      <c r="A71" s="11">
        <v>44944</v>
      </c>
      <c r="B71" s="4">
        <f t="shared" si="1"/>
        <v>18</v>
      </c>
      <c r="C71" s="4">
        <v>71</v>
      </c>
      <c r="D71" s="4">
        <v>151.83000000000001</v>
      </c>
      <c r="E71" s="5">
        <v>15571.2</v>
      </c>
      <c r="F71" s="6"/>
      <c r="G71" s="6"/>
      <c r="H71" s="6"/>
      <c r="I71" s="6"/>
      <c r="J71" s="7"/>
      <c r="K71" s="10">
        <f t="shared" si="0"/>
        <v>102.5568069551472</v>
      </c>
    </row>
    <row r="72" spans="1:11" ht="13.2">
      <c r="A72" s="11">
        <v>45277</v>
      </c>
      <c r="B72" s="4">
        <f t="shared" si="1"/>
        <v>17</v>
      </c>
      <c r="C72" s="4">
        <v>67</v>
      </c>
      <c r="D72" s="4">
        <v>145.63999999999999</v>
      </c>
      <c r="E72" s="5">
        <v>13174.24</v>
      </c>
      <c r="F72" s="6">
        <f t="shared" ref="F72:G72" si="17">SUM(D72:D74)</f>
        <v>327.61999999999995</v>
      </c>
      <c r="G72" s="9">
        <f t="shared" si="17"/>
        <v>29901.35</v>
      </c>
      <c r="H72" s="6"/>
      <c r="I72" s="6"/>
      <c r="J72" s="7"/>
      <c r="K72" s="10">
        <f t="shared" si="0"/>
        <v>90.457566602581721</v>
      </c>
    </row>
    <row r="73" spans="1:11" ht="13.2">
      <c r="A73" s="11">
        <v>45247</v>
      </c>
      <c r="B73" s="4">
        <f t="shared" si="1"/>
        <v>17</v>
      </c>
      <c r="C73" s="4">
        <v>61</v>
      </c>
      <c r="D73" s="4">
        <v>105.02</v>
      </c>
      <c r="E73" s="5">
        <v>9669.33</v>
      </c>
      <c r="F73" s="6"/>
      <c r="G73" s="6"/>
      <c r="H73" s="6"/>
      <c r="I73" s="6"/>
      <c r="J73" s="7"/>
      <c r="K73" s="10">
        <f t="shared" si="0"/>
        <v>92.071319748619317</v>
      </c>
    </row>
    <row r="74" spans="1:11" ht="13.2">
      <c r="A74" s="11">
        <v>45216</v>
      </c>
      <c r="B74" s="4">
        <f t="shared" si="1"/>
        <v>17</v>
      </c>
      <c r="C74" s="4">
        <v>60</v>
      </c>
      <c r="D74" s="4">
        <v>76.959999999999994</v>
      </c>
      <c r="E74" s="4">
        <v>7057.78</v>
      </c>
      <c r="F74" s="6"/>
      <c r="G74" s="6"/>
      <c r="H74" s="6"/>
      <c r="I74" s="6"/>
      <c r="J74" s="7"/>
      <c r="K74" s="10">
        <f t="shared" si="0"/>
        <v>91.707120582120581</v>
      </c>
    </row>
    <row r="75" spans="1:11" ht="13.2">
      <c r="A75" s="11">
        <v>45186</v>
      </c>
      <c r="B75" s="4">
        <f t="shared" si="1"/>
        <v>17</v>
      </c>
      <c r="C75" s="4">
        <v>57</v>
      </c>
      <c r="D75" s="4">
        <v>30.98</v>
      </c>
      <c r="E75" s="5">
        <v>5325.81</v>
      </c>
      <c r="F75" s="6">
        <f t="shared" ref="F75:G75" si="18">SUM(D75:D77)</f>
        <v>59.410000000000004</v>
      </c>
      <c r="G75" s="9">
        <f t="shared" si="18"/>
        <v>12893.78</v>
      </c>
      <c r="H75" s="6"/>
      <c r="I75" s="6"/>
      <c r="J75" s="7"/>
      <c r="K75" s="10">
        <f t="shared" si="0"/>
        <v>171.91123305358298</v>
      </c>
    </row>
    <row r="76" spans="1:11" ht="13.2">
      <c r="A76" s="11">
        <v>45155</v>
      </c>
      <c r="B76" s="4">
        <f t="shared" si="1"/>
        <v>17</v>
      </c>
      <c r="C76" s="4">
        <v>55</v>
      </c>
      <c r="D76" s="4">
        <v>16.8</v>
      </c>
      <c r="E76" s="5">
        <v>4156.62</v>
      </c>
      <c r="F76" s="6"/>
      <c r="G76" s="6"/>
      <c r="H76" s="6"/>
      <c r="I76" s="6"/>
      <c r="J76" s="7"/>
      <c r="K76" s="10">
        <f t="shared" si="0"/>
        <v>247.41785714285712</v>
      </c>
    </row>
    <row r="77" spans="1:11" ht="13.2">
      <c r="A77" s="12">
        <v>45124</v>
      </c>
      <c r="B77" s="4">
        <f t="shared" si="1"/>
        <v>17</v>
      </c>
      <c r="C77" s="4">
        <v>53</v>
      </c>
      <c r="D77" s="4">
        <v>11.63</v>
      </c>
      <c r="E77" s="5">
        <v>3411.35</v>
      </c>
      <c r="F77" s="6"/>
      <c r="G77" s="6"/>
      <c r="H77" s="6"/>
      <c r="I77" s="6"/>
      <c r="J77" s="7"/>
      <c r="K77" s="10">
        <f t="shared" si="0"/>
        <v>293.32330180567493</v>
      </c>
    </row>
    <row r="78" spans="1:11" ht="13.2">
      <c r="A78" s="12">
        <v>45094</v>
      </c>
      <c r="B78" s="4">
        <f t="shared" si="1"/>
        <v>17</v>
      </c>
      <c r="C78" s="4">
        <v>52</v>
      </c>
      <c r="D78" s="4">
        <v>10.35</v>
      </c>
      <c r="E78" s="5">
        <v>3098.36</v>
      </c>
      <c r="F78" s="6">
        <f t="shared" ref="F78:G78" si="19">SUM(D78:D80)</f>
        <v>26.91</v>
      </c>
      <c r="G78" s="9">
        <f t="shared" si="19"/>
        <v>8166.67</v>
      </c>
      <c r="H78" s="6"/>
      <c r="I78" s="6"/>
      <c r="J78" s="7"/>
      <c r="K78" s="10">
        <f t="shared" si="0"/>
        <v>299.35845410628019</v>
      </c>
    </row>
    <row r="79" spans="1:11" ht="13.2">
      <c r="A79" s="12">
        <v>45063</v>
      </c>
      <c r="B79" s="4">
        <f t="shared" si="1"/>
        <v>17</v>
      </c>
      <c r="C79" s="4">
        <v>49</v>
      </c>
      <c r="D79" s="4">
        <v>9.36</v>
      </c>
      <c r="E79" s="5">
        <v>2797.07</v>
      </c>
      <c r="F79" s="6"/>
      <c r="G79" s="6"/>
      <c r="H79" s="6"/>
      <c r="I79" s="6"/>
      <c r="J79" s="7"/>
      <c r="K79" s="10">
        <f t="shared" si="0"/>
        <v>298.83226495726501</v>
      </c>
    </row>
    <row r="80" spans="1:11" ht="13.2">
      <c r="A80" s="11">
        <v>45033</v>
      </c>
      <c r="B80" s="4">
        <f t="shared" si="1"/>
        <v>17</v>
      </c>
      <c r="C80" s="4">
        <v>48</v>
      </c>
      <c r="D80" s="4">
        <v>7.2</v>
      </c>
      <c r="E80" s="5">
        <v>2271.2399999999998</v>
      </c>
      <c r="F80" s="6"/>
      <c r="G80" s="6"/>
      <c r="H80" s="6"/>
      <c r="I80" s="6"/>
      <c r="J80" s="7"/>
      <c r="K80" s="10">
        <f t="shared" si="0"/>
        <v>315.45</v>
      </c>
    </row>
    <row r="81" spans="1:11" ht="13.2">
      <c r="A81" s="11">
        <v>45002</v>
      </c>
      <c r="B81" s="4">
        <f t="shared" si="1"/>
        <v>17</v>
      </c>
      <c r="C81" s="4">
        <v>44</v>
      </c>
      <c r="D81" s="4">
        <v>6.37</v>
      </c>
      <c r="E81" s="5">
        <v>2425.14</v>
      </c>
      <c r="F81" s="6">
        <f t="shared" ref="F81:G81" si="20">SUM(D81:D83)</f>
        <v>15.21</v>
      </c>
      <c r="G81" s="9">
        <f t="shared" si="20"/>
        <v>6059.0700000000006</v>
      </c>
      <c r="H81" s="6"/>
      <c r="I81" s="6"/>
      <c r="J81" s="7"/>
      <c r="K81" s="10">
        <f t="shared" si="0"/>
        <v>380.71271585557298</v>
      </c>
    </row>
    <row r="82" spans="1:11" ht="13.2">
      <c r="A82" s="11">
        <v>44974</v>
      </c>
      <c r="B82" s="4">
        <f t="shared" si="1"/>
        <v>17</v>
      </c>
      <c r="C82" s="4">
        <v>44</v>
      </c>
      <c r="D82" s="4">
        <v>4.38</v>
      </c>
      <c r="E82" s="5">
        <v>1937.71</v>
      </c>
      <c r="F82" s="6"/>
      <c r="G82" s="6"/>
      <c r="H82" s="6">
        <f t="shared" ref="H82:I82" si="21">SUM(D82:D92)</f>
        <v>11.489999999999998</v>
      </c>
      <c r="I82" s="9">
        <f t="shared" si="21"/>
        <v>4527.0000000000009</v>
      </c>
      <c r="J82" s="7"/>
      <c r="K82" s="10">
        <f t="shared" si="0"/>
        <v>442.39954337899547</v>
      </c>
    </row>
    <row r="83" spans="1:11" ht="13.2">
      <c r="A83" s="11">
        <v>44943</v>
      </c>
      <c r="B83" s="4">
        <f t="shared" si="1"/>
        <v>17</v>
      </c>
      <c r="C83" s="4">
        <v>36</v>
      </c>
      <c r="D83" s="4">
        <v>4.46</v>
      </c>
      <c r="E83" s="5">
        <v>1696.22</v>
      </c>
      <c r="F83" s="6"/>
      <c r="G83" s="6"/>
      <c r="H83" s="6"/>
      <c r="I83" s="6"/>
      <c r="J83" s="7"/>
      <c r="K83" s="10">
        <f t="shared" si="0"/>
        <v>380.31838565022423</v>
      </c>
    </row>
    <row r="84" spans="1:11" ht="13.2">
      <c r="A84" s="11">
        <v>45276</v>
      </c>
      <c r="B84" s="4">
        <f t="shared" si="1"/>
        <v>16</v>
      </c>
      <c r="C84" s="4">
        <v>35</v>
      </c>
      <c r="D84" s="4">
        <v>1.99</v>
      </c>
      <c r="E84" s="4">
        <v>707.93</v>
      </c>
      <c r="F84" s="6">
        <f t="shared" ref="F84:G84" si="22">SUM(D84:D86)</f>
        <v>2.38</v>
      </c>
      <c r="G84" s="6">
        <f t="shared" si="22"/>
        <v>856.96</v>
      </c>
      <c r="H84" s="6"/>
      <c r="I84" s="6"/>
      <c r="J84" s="7"/>
      <c r="K84" s="10">
        <f t="shared" si="0"/>
        <v>355.7437185929648</v>
      </c>
    </row>
    <row r="85" spans="1:11" ht="13.2">
      <c r="A85" s="11">
        <v>45246</v>
      </c>
      <c r="B85" s="4">
        <f t="shared" si="1"/>
        <v>16</v>
      </c>
      <c r="C85" s="4">
        <v>30</v>
      </c>
      <c r="D85" s="4">
        <v>0.28999999999999998</v>
      </c>
      <c r="E85" s="4">
        <v>100.46</v>
      </c>
      <c r="F85" s="6"/>
      <c r="G85" s="6"/>
      <c r="H85" s="6"/>
      <c r="I85" s="6"/>
      <c r="J85" s="7"/>
      <c r="K85" s="10">
        <f t="shared" si="0"/>
        <v>346.41379310344826</v>
      </c>
    </row>
    <row r="86" spans="1:11" ht="13.2">
      <c r="A86" s="11">
        <v>45215</v>
      </c>
      <c r="B86" s="4">
        <f t="shared" si="1"/>
        <v>16</v>
      </c>
      <c r="C86" s="4">
        <v>26</v>
      </c>
      <c r="D86" s="4">
        <v>0.1</v>
      </c>
      <c r="E86" s="4">
        <v>48.57</v>
      </c>
      <c r="F86" s="6"/>
      <c r="G86" s="6"/>
      <c r="H86" s="6"/>
      <c r="I86" s="6"/>
      <c r="J86" s="7"/>
      <c r="K86" s="10">
        <f t="shared" si="0"/>
        <v>485.7</v>
      </c>
    </row>
    <row r="87" spans="1:11" ht="13.2">
      <c r="A87" s="11">
        <v>45185</v>
      </c>
      <c r="B87" s="4">
        <f t="shared" si="1"/>
        <v>16</v>
      </c>
      <c r="C87" s="4">
        <v>25</v>
      </c>
      <c r="D87" s="4">
        <v>0.09</v>
      </c>
      <c r="E87" s="4">
        <v>32.64</v>
      </c>
      <c r="F87" s="6">
        <f t="shared" ref="F87:G87" si="23">SUM(D87:D89)</f>
        <v>0.27</v>
      </c>
      <c r="G87" s="6">
        <f t="shared" si="23"/>
        <v>36.110000000000007</v>
      </c>
      <c r="H87" s="6"/>
      <c r="I87" s="6"/>
      <c r="J87" s="7"/>
      <c r="K87" s="10">
        <f t="shared" si="0"/>
        <v>362.66666666666669</v>
      </c>
    </row>
    <row r="88" spans="1:11" ht="13.2">
      <c r="A88" s="11">
        <v>45154</v>
      </c>
      <c r="B88" s="4">
        <f t="shared" si="1"/>
        <v>16</v>
      </c>
      <c r="C88" s="4">
        <v>21</v>
      </c>
      <c r="D88" s="4">
        <v>0.09</v>
      </c>
      <c r="E88" s="4">
        <v>3.09</v>
      </c>
      <c r="F88" s="6"/>
      <c r="G88" s="6"/>
      <c r="H88" s="6"/>
      <c r="I88" s="6"/>
      <c r="J88" s="7"/>
      <c r="K88" s="10">
        <f t="shared" si="0"/>
        <v>34.333333333333336</v>
      </c>
    </row>
    <row r="89" spans="1:11" ht="13.2">
      <c r="A89" s="11">
        <v>45123</v>
      </c>
      <c r="B89" s="4">
        <f t="shared" si="1"/>
        <v>16</v>
      </c>
      <c r="C89" s="4">
        <v>21</v>
      </c>
      <c r="D89" s="4">
        <v>0.09</v>
      </c>
      <c r="E89" s="4">
        <v>0.38</v>
      </c>
      <c r="F89" s="6"/>
      <c r="G89" s="6"/>
      <c r="H89" s="6"/>
      <c r="I89" s="6"/>
      <c r="J89" s="7"/>
      <c r="K89" s="10">
        <f t="shared" si="0"/>
        <v>4.2222222222222223</v>
      </c>
    </row>
    <row r="90" spans="1:11" ht="13.2">
      <c r="A90" s="11">
        <v>45093</v>
      </c>
      <c r="B90" s="4">
        <f t="shared" si="1"/>
        <v>16</v>
      </c>
      <c r="C90" s="4">
        <v>21</v>
      </c>
      <c r="D90" s="4">
        <v>0</v>
      </c>
      <c r="E90" s="4">
        <v>0</v>
      </c>
      <c r="F90" s="6"/>
      <c r="G90" s="6"/>
      <c r="H90" s="6"/>
      <c r="I90" s="6"/>
      <c r="J90" s="7"/>
      <c r="K90" s="10" t="e">
        <f t="shared" si="0"/>
        <v>#DIV/0!</v>
      </c>
    </row>
    <row r="91" spans="1:11" ht="13.2">
      <c r="A91" s="12">
        <v>45062</v>
      </c>
      <c r="B91" s="4">
        <f t="shared" si="1"/>
        <v>16</v>
      </c>
      <c r="C91" s="4">
        <v>21</v>
      </c>
      <c r="D91" s="4">
        <v>0</v>
      </c>
      <c r="E91" s="4">
        <v>0</v>
      </c>
      <c r="F91" s="6"/>
      <c r="G91" s="6"/>
      <c r="H91" s="6"/>
      <c r="I91" s="6"/>
      <c r="J91" s="7"/>
      <c r="K91" s="10" t="e">
        <f t="shared" si="0"/>
        <v>#DIV/0!</v>
      </c>
    </row>
    <row r="92" spans="1:11" ht="13.2">
      <c r="A92" s="11">
        <v>45032</v>
      </c>
      <c r="B92" s="4">
        <f t="shared" si="1"/>
        <v>16</v>
      </c>
      <c r="C92" s="4">
        <v>21</v>
      </c>
      <c r="D92" s="4">
        <v>0</v>
      </c>
      <c r="E92" s="4">
        <v>0</v>
      </c>
      <c r="F92" s="6"/>
      <c r="G92" s="6"/>
      <c r="H92" s="6"/>
      <c r="I92" s="6"/>
      <c r="J92" s="7"/>
      <c r="K92" s="10" t="e">
        <f t="shared" si="0"/>
        <v>#DIV/0!</v>
      </c>
    </row>
    <row r="93" spans="1:11" ht="13.2">
      <c r="A93" s="11">
        <v>45001</v>
      </c>
      <c r="B93" s="4">
        <f t="shared" si="1"/>
        <v>16</v>
      </c>
      <c r="C93" s="4">
        <v>21</v>
      </c>
      <c r="D93" s="4">
        <v>0</v>
      </c>
      <c r="E93" s="4">
        <v>0</v>
      </c>
      <c r="F93" s="6"/>
      <c r="G93" s="6"/>
      <c r="H93" s="6"/>
      <c r="I93" s="6"/>
      <c r="J93" s="7"/>
      <c r="K93" s="10" t="e">
        <f t="shared" si="0"/>
        <v>#DIV/0!</v>
      </c>
    </row>
    <row r="94" spans="1:11" ht="13.2">
      <c r="K94" s="8"/>
    </row>
    <row r="95" spans="1:11" ht="13.2">
      <c r="K95" s="8"/>
    </row>
    <row r="96" spans="1:11" ht="13.2">
      <c r="K96" s="8"/>
    </row>
    <row r="97" spans="11:11" ht="13.2">
      <c r="K97" s="8"/>
    </row>
    <row r="98" spans="11:11" ht="13.2">
      <c r="K98" s="8"/>
    </row>
    <row r="99" spans="11:11" ht="13.2">
      <c r="K99" s="8"/>
    </row>
    <row r="100" spans="11:11" ht="13.2">
      <c r="K100" s="8"/>
    </row>
    <row r="101" spans="11:11" ht="13.2">
      <c r="K101" s="8"/>
    </row>
    <row r="102" spans="11:11" ht="13.2">
      <c r="K102" s="8"/>
    </row>
    <row r="103" spans="11:11" ht="13.2">
      <c r="K103" s="8"/>
    </row>
    <row r="104" spans="11:11" ht="13.2">
      <c r="K104" s="8"/>
    </row>
    <row r="105" spans="11:11" ht="13.2">
      <c r="K105" s="8"/>
    </row>
    <row r="106" spans="11:11" ht="13.2">
      <c r="K106" s="8"/>
    </row>
    <row r="107" spans="11:11" ht="13.2">
      <c r="K107" s="8"/>
    </row>
    <row r="108" spans="11:11" ht="13.2">
      <c r="K108" s="8"/>
    </row>
    <row r="109" spans="11:11" ht="13.2">
      <c r="K109" s="8"/>
    </row>
    <row r="110" spans="11:11" ht="13.2">
      <c r="K110" s="8"/>
    </row>
    <row r="111" spans="11:11" ht="13.2">
      <c r="K111" s="8"/>
    </row>
    <row r="112" spans="11:11" ht="13.2">
      <c r="K112" s="8"/>
    </row>
    <row r="113" spans="11:11" ht="13.2">
      <c r="K113" s="8"/>
    </row>
    <row r="114" spans="11:11" ht="13.2">
      <c r="K114" s="8"/>
    </row>
    <row r="115" spans="11:11" ht="13.2">
      <c r="K115" s="8"/>
    </row>
    <row r="116" spans="11:11" ht="13.2">
      <c r="K116" s="8"/>
    </row>
    <row r="117" spans="11:11" ht="13.2">
      <c r="K117" s="8"/>
    </row>
    <row r="118" spans="11:11" ht="13.2">
      <c r="K118" s="8"/>
    </row>
    <row r="119" spans="11:11" ht="13.2">
      <c r="K119" s="8"/>
    </row>
    <row r="120" spans="11:11" ht="13.2">
      <c r="K120" s="8"/>
    </row>
    <row r="121" spans="11:11" ht="13.2">
      <c r="K121" s="8"/>
    </row>
    <row r="122" spans="11:11" ht="13.2">
      <c r="K122" s="8"/>
    </row>
    <row r="123" spans="11:11" ht="13.2">
      <c r="K123" s="8"/>
    </row>
    <row r="124" spans="11:11" ht="13.2">
      <c r="K124" s="8"/>
    </row>
    <row r="125" spans="11:11" ht="13.2">
      <c r="K125" s="8"/>
    </row>
    <row r="126" spans="11:11" ht="13.2">
      <c r="K126" s="8"/>
    </row>
    <row r="127" spans="11:11" ht="13.2">
      <c r="K127" s="8"/>
    </row>
    <row r="128" spans="11:11" ht="13.2">
      <c r="K128" s="8"/>
    </row>
    <row r="129" spans="11:11" ht="13.2">
      <c r="K129" s="8"/>
    </row>
    <row r="130" spans="11:11" ht="13.2">
      <c r="K130" s="8"/>
    </row>
    <row r="131" spans="11:11" ht="13.2">
      <c r="K131" s="8"/>
    </row>
    <row r="132" spans="11:11" ht="13.2">
      <c r="K132" s="8"/>
    </row>
    <row r="133" spans="11:11" ht="13.2">
      <c r="K133" s="8"/>
    </row>
    <row r="134" spans="11:11" ht="13.2">
      <c r="K134" s="8"/>
    </row>
    <row r="135" spans="11:11" ht="13.2">
      <c r="K135" s="8"/>
    </row>
    <row r="136" spans="11:11" ht="13.2">
      <c r="K136" s="8"/>
    </row>
    <row r="137" spans="11:11" ht="13.2">
      <c r="K137" s="8"/>
    </row>
    <row r="138" spans="11:11" ht="13.2">
      <c r="K138" s="8"/>
    </row>
    <row r="139" spans="11:11" ht="13.2">
      <c r="K139" s="8"/>
    </row>
    <row r="140" spans="11:11" ht="13.2">
      <c r="K140" s="8"/>
    </row>
    <row r="141" spans="11:11" ht="13.2">
      <c r="K141" s="8"/>
    </row>
    <row r="142" spans="11:11" ht="13.2">
      <c r="K142" s="8"/>
    </row>
    <row r="143" spans="11:11" ht="13.2">
      <c r="K143" s="8"/>
    </row>
    <row r="144" spans="11:11" ht="13.2">
      <c r="K144" s="8"/>
    </row>
    <row r="145" spans="11:11" ht="13.2">
      <c r="K145" s="8"/>
    </row>
    <row r="146" spans="11:11" ht="13.2">
      <c r="K146" s="8"/>
    </row>
    <row r="147" spans="11:11" ht="13.2">
      <c r="K147" s="8"/>
    </row>
    <row r="148" spans="11:11" ht="13.2">
      <c r="K148" s="8"/>
    </row>
    <row r="149" spans="11:11" ht="13.2">
      <c r="K149" s="8"/>
    </row>
    <row r="150" spans="11:11" ht="13.2">
      <c r="K150" s="8"/>
    </row>
    <row r="151" spans="11:11" ht="13.2">
      <c r="K151" s="8"/>
    </row>
    <row r="152" spans="11:11" ht="13.2">
      <c r="K152" s="8"/>
    </row>
    <row r="153" spans="11:11" ht="13.2">
      <c r="K153" s="8"/>
    </row>
    <row r="154" spans="11:11" ht="13.2">
      <c r="K154" s="8"/>
    </row>
    <row r="155" spans="11:11" ht="13.2">
      <c r="K155" s="8"/>
    </row>
    <row r="156" spans="11:11" ht="13.2">
      <c r="K156" s="8"/>
    </row>
    <row r="157" spans="11:11" ht="13.2">
      <c r="K157" s="8"/>
    </row>
    <row r="158" spans="11:11" ht="13.2">
      <c r="K158" s="8"/>
    </row>
    <row r="159" spans="11:11" ht="13.2">
      <c r="K159" s="8"/>
    </row>
    <row r="160" spans="11:11" ht="13.2">
      <c r="K160" s="8"/>
    </row>
    <row r="161" spans="11:11" ht="13.2">
      <c r="K161" s="8"/>
    </row>
    <row r="162" spans="11:11" ht="13.2">
      <c r="K162" s="8"/>
    </row>
    <row r="163" spans="11:11" ht="13.2">
      <c r="K163" s="8"/>
    </row>
    <row r="164" spans="11:11" ht="13.2">
      <c r="K164" s="8"/>
    </row>
    <row r="165" spans="11:11" ht="13.2">
      <c r="K165" s="8"/>
    </row>
    <row r="166" spans="11:11" ht="13.2">
      <c r="K166" s="8"/>
    </row>
    <row r="167" spans="11:11" ht="13.2">
      <c r="K167" s="8"/>
    </row>
    <row r="168" spans="11:11" ht="13.2">
      <c r="K168" s="8"/>
    </row>
    <row r="169" spans="11:11" ht="13.2">
      <c r="K169" s="8"/>
    </row>
    <row r="170" spans="11:11" ht="13.2">
      <c r="K170" s="8"/>
    </row>
    <row r="171" spans="11:11" ht="13.2">
      <c r="K171" s="8"/>
    </row>
    <row r="172" spans="11:11" ht="13.2">
      <c r="K172" s="8"/>
    </row>
    <row r="173" spans="11:11" ht="13.2">
      <c r="K173" s="8"/>
    </row>
    <row r="174" spans="11:11" ht="13.2">
      <c r="K174" s="8"/>
    </row>
    <row r="175" spans="11:11" ht="13.2">
      <c r="K175" s="8"/>
    </row>
    <row r="176" spans="11:11" ht="13.2">
      <c r="K176" s="8"/>
    </row>
    <row r="177" spans="11:11" ht="13.2">
      <c r="K177" s="8"/>
    </row>
    <row r="178" spans="11:11" ht="13.2">
      <c r="K178" s="8"/>
    </row>
    <row r="179" spans="11:11" ht="13.2">
      <c r="K179" s="8"/>
    </row>
    <row r="180" spans="11:11" ht="13.2">
      <c r="K180" s="8"/>
    </row>
    <row r="181" spans="11:11" ht="13.2">
      <c r="K181" s="8"/>
    </row>
    <row r="182" spans="11:11" ht="13.2">
      <c r="K182" s="8"/>
    </row>
    <row r="183" spans="11:11" ht="13.2">
      <c r="K183" s="8"/>
    </row>
    <row r="184" spans="11:11" ht="13.2">
      <c r="K184" s="8"/>
    </row>
    <row r="185" spans="11:11" ht="13.2">
      <c r="K185" s="8"/>
    </row>
    <row r="186" spans="11:11" ht="13.2">
      <c r="K186" s="8"/>
    </row>
    <row r="187" spans="11:11" ht="13.2">
      <c r="K187" s="8"/>
    </row>
    <row r="188" spans="11:11" ht="13.2">
      <c r="K188" s="8"/>
    </row>
    <row r="189" spans="11:11" ht="13.2">
      <c r="K189" s="8"/>
    </row>
    <row r="190" spans="11:11" ht="13.2">
      <c r="K190" s="8"/>
    </row>
    <row r="191" spans="11:11" ht="13.2">
      <c r="K191" s="8"/>
    </row>
    <row r="192" spans="11:11" ht="13.2">
      <c r="K192" s="8"/>
    </row>
    <row r="193" spans="11:11" ht="13.2">
      <c r="K193" s="8"/>
    </row>
    <row r="194" spans="11:11" ht="13.2">
      <c r="K194" s="8"/>
    </row>
    <row r="195" spans="11:11" ht="13.2">
      <c r="K195" s="8"/>
    </row>
    <row r="196" spans="11:11" ht="13.2">
      <c r="K196" s="8"/>
    </row>
    <row r="197" spans="11:11" ht="13.2">
      <c r="K197" s="8"/>
    </row>
    <row r="198" spans="11:11" ht="13.2">
      <c r="K198" s="8"/>
    </row>
    <row r="199" spans="11:11" ht="13.2">
      <c r="K199" s="8"/>
    </row>
    <row r="200" spans="11:11" ht="13.2">
      <c r="K200" s="8"/>
    </row>
    <row r="201" spans="11:11" ht="13.2">
      <c r="K201" s="8"/>
    </row>
    <row r="202" spans="11:11" ht="13.2">
      <c r="K202" s="8"/>
    </row>
    <row r="203" spans="11:11" ht="13.2">
      <c r="K203" s="8"/>
    </row>
    <row r="204" spans="11:11" ht="13.2">
      <c r="K204" s="8"/>
    </row>
    <row r="205" spans="11:11" ht="13.2">
      <c r="K205" s="8"/>
    </row>
    <row r="206" spans="11:11" ht="13.2">
      <c r="K206" s="8"/>
    </row>
    <row r="207" spans="11:11" ht="13.2">
      <c r="K207" s="8"/>
    </row>
    <row r="208" spans="11:11" ht="13.2">
      <c r="K208" s="8"/>
    </row>
    <row r="209" spans="11:11" ht="13.2">
      <c r="K209" s="8"/>
    </row>
    <row r="210" spans="11:11" ht="13.2">
      <c r="K210" s="8"/>
    </row>
    <row r="211" spans="11:11" ht="13.2">
      <c r="K211" s="8"/>
    </row>
    <row r="212" spans="11:11" ht="13.2">
      <c r="K212" s="8"/>
    </row>
    <row r="213" spans="11:11" ht="13.2">
      <c r="K213" s="8"/>
    </row>
    <row r="214" spans="11:11" ht="13.2">
      <c r="K214" s="8"/>
    </row>
    <row r="215" spans="11:11" ht="13.2">
      <c r="K215" s="8"/>
    </row>
    <row r="216" spans="11:11" ht="13.2">
      <c r="K216" s="8"/>
    </row>
    <row r="217" spans="11:11" ht="13.2">
      <c r="K217" s="8"/>
    </row>
    <row r="218" spans="11:11" ht="13.2">
      <c r="K218" s="8"/>
    </row>
    <row r="219" spans="11:11" ht="13.2">
      <c r="K219" s="8"/>
    </row>
    <row r="220" spans="11:11" ht="13.2">
      <c r="K220" s="8"/>
    </row>
    <row r="221" spans="11:11" ht="13.2">
      <c r="K221" s="8"/>
    </row>
    <row r="222" spans="11:11" ht="13.2">
      <c r="K222" s="8"/>
    </row>
    <row r="223" spans="11:11" ht="13.2">
      <c r="K223" s="8"/>
    </row>
    <row r="224" spans="11:11" ht="13.2">
      <c r="K224" s="8"/>
    </row>
    <row r="225" spans="11:11" ht="13.2">
      <c r="K225" s="8"/>
    </row>
    <row r="226" spans="11:11" ht="13.2">
      <c r="K226" s="8"/>
    </row>
    <row r="227" spans="11:11" ht="13.2">
      <c r="K227" s="8"/>
    </row>
    <row r="228" spans="11:11" ht="13.2">
      <c r="K228" s="8"/>
    </row>
    <row r="229" spans="11:11" ht="13.2">
      <c r="K229" s="8"/>
    </row>
    <row r="230" spans="11:11" ht="13.2">
      <c r="K230" s="8"/>
    </row>
    <row r="231" spans="11:11" ht="13.2">
      <c r="K231" s="8"/>
    </row>
    <row r="232" spans="11:11" ht="13.2">
      <c r="K232" s="8"/>
    </row>
    <row r="233" spans="11:11" ht="13.2">
      <c r="K233" s="8"/>
    </row>
    <row r="234" spans="11:11" ht="13.2">
      <c r="K234" s="8"/>
    </row>
    <row r="235" spans="11:11" ht="13.2">
      <c r="K235" s="8"/>
    </row>
    <row r="236" spans="11:11" ht="13.2">
      <c r="K236" s="8"/>
    </row>
    <row r="237" spans="11:11" ht="13.2">
      <c r="K237" s="8"/>
    </row>
    <row r="238" spans="11:11" ht="13.2">
      <c r="K238" s="8"/>
    </row>
    <row r="239" spans="11:11" ht="13.2">
      <c r="K239" s="8"/>
    </row>
    <row r="240" spans="11:11" ht="13.2">
      <c r="K240" s="8"/>
    </row>
    <row r="241" spans="11:11" ht="13.2">
      <c r="K241" s="8"/>
    </row>
    <row r="242" spans="11:11" ht="13.2">
      <c r="K242" s="8"/>
    </row>
    <row r="243" spans="11:11" ht="13.2">
      <c r="K243" s="8"/>
    </row>
    <row r="244" spans="11:11" ht="13.2">
      <c r="K244" s="8"/>
    </row>
    <row r="245" spans="11:11" ht="13.2">
      <c r="K245" s="8"/>
    </row>
    <row r="246" spans="11:11" ht="13.2">
      <c r="K246" s="8"/>
    </row>
    <row r="247" spans="11:11" ht="13.2">
      <c r="K247" s="8"/>
    </row>
    <row r="248" spans="11:11" ht="13.2">
      <c r="K248" s="8"/>
    </row>
    <row r="249" spans="11:11" ht="13.2">
      <c r="K249" s="8"/>
    </row>
    <row r="250" spans="11:11" ht="13.2">
      <c r="K250" s="8"/>
    </row>
    <row r="251" spans="11:11" ht="13.2">
      <c r="K251" s="8"/>
    </row>
    <row r="252" spans="11:11" ht="13.2">
      <c r="K252" s="8"/>
    </row>
    <row r="253" spans="11:11" ht="13.2">
      <c r="K253" s="8"/>
    </row>
    <row r="254" spans="11:11" ht="13.2">
      <c r="K254" s="8"/>
    </row>
    <row r="255" spans="11:11" ht="13.2">
      <c r="K255" s="8"/>
    </row>
    <row r="256" spans="11:11" ht="13.2">
      <c r="K256" s="8"/>
    </row>
    <row r="257" spans="11:11" ht="13.2">
      <c r="K257" s="8"/>
    </row>
    <row r="258" spans="11:11" ht="13.2">
      <c r="K258" s="8"/>
    </row>
    <row r="259" spans="11:11" ht="13.2">
      <c r="K259" s="8"/>
    </row>
    <row r="260" spans="11:11" ht="13.2">
      <c r="K260" s="8"/>
    </row>
    <row r="261" spans="11:11" ht="13.2">
      <c r="K261" s="8"/>
    </row>
    <row r="262" spans="11:11" ht="13.2">
      <c r="K262" s="8"/>
    </row>
    <row r="263" spans="11:11" ht="13.2">
      <c r="K263" s="8"/>
    </row>
    <row r="264" spans="11:11" ht="13.2">
      <c r="K264" s="8"/>
    </row>
    <row r="265" spans="11:11" ht="13.2">
      <c r="K265" s="8"/>
    </row>
    <row r="266" spans="11:11" ht="13.2">
      <c r="K266" s="8"/>
    </row>
    <row r="267" spans="11:11" ht="13.2">
      <c r="K267" s="8"/>
    </row>
    <row r="268" spans="11:11" ht="13.2">
      <c r="K268" s="8"/>
    </row>
    <row r="269" spans="11:11" ht="13.2">
      <c r="K269" s="8"/>
    </row>
    <row r="270" spans="11:11" ht="13.2">
      <c r="K270" s="8"/>
    </row>
    <row r="271" spans="11:11" ht="13.2">
      <c r="K271" s="8"/>
    </row>
    <row r="272" spans="11:11" ht="13.2">
      <c r="K272" s="8"/>
    </row>
    <row r="273" spans="11:11" ht="13.2">
      <c r="K273" s="8"/>
    </row>
    <row r="274" spans="11:11" ht="13.2">
      <c r="K274" s="8"/>
    </row>
    <row r="275" spans="11:11" ht="13.2">
      <c r="K275" s="8"/>
    </row>
    <row r="276" spans="11:11" ht="13.2">
      <c r="K276" s="8"/>
    </row>
    <row r="277" spans="11:11" ht="13.2">
      <c r="K277" s="8"/>
    </row>
    <row r="278" spans="11:11" ht="13.2">
      <c r="K278" s="8"/>
    </row>
    <row r="279" spans="11:11" ht="13.2">
      <c r="K279" s="8"/>
    </row>
    <row r="280" spans="11:11" ht="13.2">
      <c r="K280" s="8"/>
    </row>
    <row r="281" spans="11:11" ht="13.2">
      <c r="K281" s="8"/>
    </row>
    <row r="282" spans="11:11" ht="13.2">
      <c r="K282" s="8"/>
    </row>
    <row r="283" spans="11:11" ht="13.2">
      <c r="K283" s="8"/>
    </row>
    <row r="284" spans="11:11" ht="13.2">
      <c r="K284" s="8"/>
    </row>
    <row r="285" spans="11:11" ht="13.2">
      <c r="K285" s="8"/>
    </row>
    <row r="286" spans="11:11" ht="13.2">
      <c r="K286" s="8"/>
    </row>
    <row r="287" spans="11:11" ht="13.2">
      <c r="K287" s="8"/>
    </row>
    <row r="288" spans="11:11" ht="13.2">
      <c r="K288" s="8"/>
    </row>
    <row r="289" spans="11:11" ht="13.2">
      <c r="K289" s="8"/>
    </row>
    <row r="290" spans="11:11" ht="13.2">
      <c r="K290" s="8"/>
    </row>
    <row r="291" spans="11:11" ht="13.2">
      <c r="K291" s="8"/>
    </row>
    <row r="292" spans="11:11" ht="13.2">
      <c r="K292" s="8"/>
    </row>
    <row r="293" spans="11:11" ht="13.2">
      <c r="K293" s="8"/>
    </row>
    <row r="294" spans="11:11" ht="13.2">
      <c r="K294" s="8"/>
    </row>
    <row r="295" spans="11:11" ht="13.2">
      <c r="K295" s="8"/>
    </row>
    <row r="296" spans="11:11" ht="13.2">
      <c r="K296" s="8"/>
    </row>
    <row r="297" spans="11:11" ht="13.2">
      <c r="K297" s="8"/>
    </row>
    <row r="298" spans="11:11" ht="13.2">
      <c r="K298" s="8"/>
    </row>
    <row r="299" spans="11:11" ht="13.2">
      <c r="K299" s="8"/>
    </row>
    <row r="300" spans="11:11" ht="13.2">
      <c r="K300" s="8"/>
    </row>
    <row r="301" spans="11:11" ht="13.2">
      <c r="K301" s="8"/>
    </row>
    <row r="302" spans="11:11" ht="13.2">
      <c r="K302" s="8"/>
    </row>
    <row r="303" spans="11:11" ht="13.2">
      <c r="K303" s="8"/>
    </row>
    <row r="304" spans="11:11" ht="13.2">
      <c r="K304" s="8"/>
    </row>
    <row r="305" spans="11:11" ht="13.2">
      <c r="K305" s="8"/>
    </row>
    <row r="306" spans="11:11" ht="13.2">
      <c r="K306" s="8"/>
    </row>
    <row r="307" spans="11:11" ht="13.2">
      <c r="K307" s="8"/>
    </row>
    <row r="308" spans="11:11" ht="13.2">
      <c r="K308" s="8"/>
    </row>
    <row r="309" spans="11:11" ht="13.2">
      <c r="K309" s="8"/>
    </row>
    <row r="310" spans="11:11" ht="13.2">
      <c r="K310" s="8"/>
    </row>
    <row r="311" spans="11:11" ht="13.2">
      <c r="K311" s="8"/>
    </row>
    <row r="312" spans="11:11" ht="13.2">
      <c r="K312" s="8"/>
    </row>
    <row r="313" spans="11:11" ht="13.2">
      <c r="K313" s="8"/>
    </row>
    <row r="314" spans="11:11" ht="13.2">
      <c r="K314" s="8"/>
    </row>
    <row r="315" spans="11:11" ht="13.2">
      <c r="K315" s="8"/>
    </row>
    <row r="316" spans="11:11" ht="13.2">
      <c r="K316" s="8"/>
    </row>
    <row r="317" spans="11:11" ht="13.2">
      <c r="K317" s="8"/>
    </row>
    <row r="318" spans="11:11" ht="13.2">
      <c r="K318" s="8"/>
    </row>
    <row r="319" spans="11:11" ht="13.2">
      <c r="K319" s="8"/>
    </row>
    <row r="320" spans="11:11" ht="13.2">
      <c r="K320" s="8"/>
    </row>
    <row r="321" spans="11:11" ht="13.2">
      <c r="K321" s="8"/>
    </row>
    <row r="322" spans="11:11" ht="13.2">
      <c r="K322" s="8"/>
    </row>
    <row r="323" spans="11:11" ht="13.2">
      <c r="K323" s="8"/>
    </row>
    <row r="324" spans="11:11" ht="13.2">
      <c r="K324" s="8"/>
    </row>
    <row r="325" spans="11:11" ht="13.2">
      <c r="K325" s="8"/>
    </row>
    <row r="326" spans="11:11" ht="13.2">
      <c r="K326" s="8"/>
    </row>
    <row r="327" spans="11:11" ht="13.2">
      <c r="K327" s="8"/>
    </row>
    <row r="328" spans="11:11" ht="13.2">
      <c r="K328" s="8"/>
    </row>
    <row r="329" spans="11:11" ht="13.2">
      <c r="K329" s="8"/>
    </row>
    <row r="330" spans="11:11" ht="13.2">
      <c r="K330" s="8"/>
    </row>
    <row r="331" spans="11:11" ht="13.2">
      <c r="K331" s="8"/>
    </row>
    <row r="332" spans="11:11" ht="13.2">
      <c r="K332" s="8"/>
    </row>
    <row r="333" spans="11:11" ht="13.2">
      <c r="K333" s="8"/>
    </row>
    <row r="334" spans="11:11" ht="13.2">
      <c r="K334" s="8"/>
    </row>
    <row r="335" spans="11:11" ht="13.2">
      <c r="K335" s="8"/>
    </row>
    <row r="336" spans="11:11" ht="13.2">
      <c r="K336" s="8"/>
    </row>
    <row r="337" spans="11:11" ht="13.2">
      <c r="K337" s="8"/>
    </row>
    <row r="338" spans="11:11" ht="13.2">
      <c r="K338" s="8"/>
    </row>
    <row r="339" spans="11:11" ht="13.2">
      <c r="K339" s="8"/>
    </row>
    <row r="340" spans="11:11" ht="13.2">
      <c r="K340" s="8"/>
    </row>
    <row r="341" spans="11:11" ht="13.2">
      <c r="K341" s="8"/>
    </row>
    <row r="342" spans="11:11" ht="13.2">
      <c r="K342" s="8"/>
    </row>
    <row r="343" spans="11:11" ht="13.2">
      <c r="K343" s="8"/>
    </row>
    <row r="344" spans="11:11" ht="13.2">
      <c r="K344" s="8"/>
    </row>
    <row r="345" spans="11:11" ht="13.2">
      <c r="K345" s="8"/>
    </row>
    <row r="346" spans="11:11" ht="13.2">
      <c r="K346" s="8"/>
    </row>
    <row r="347" spans="11:11" ht="13.2">
      <c r="K347" s="8"/>
    </row>
    <row r="348" spans="11:11" ht="13.2">
      <c r="K348" s="8"/>
    </row>
    <row r="349" spans="11:11" ht="13.2">
      <c r="K349" s="8"/>
    </row>
    <row r="350" spans="11:11" ht="13.2">
      <c r="K350" s="8"/>
    </row>
    <row r="351" spans="11:11" ht="13.2">
      <c r="K351" s="8"/>
    </row>
    <row r="352" spans="11:11" ht="13.2">
      <c r="K352" s="8"/>
    </row>
    <row r="353" spans="11:11" ht="13.2">
      <c r="K353" s="8"/>
    </row>
    <row r="354" spans="11:11" ht="13.2">
      <c r="K354" s="8"/>
    </row>
    <row r="355" spans="11:11" ht="13.2">
      <c r="K355" s="8"/>
    </row>
    <row r="356" spans="11:11" ht="13.2">
      <c r="K356" s="8"/>
    </row>
    <row r="357" spans="11:11" ht="13.2">
      <c r="K357" s="8"/>
    </row>
    <row r="358" spans="11:11" ht="13.2">
      <c r="K358" s="8"/>
    </row>
    <row r="359" spans="11:11" ht="13.2">
      <c r="K359" s="8"/>
    </row>
    <row r="360" spans="11:11" ht="13.2">
      <c r="K360" s="8"/>
    </row>
    <row r="361" spans="11:11" ht="13.2">
      <c r="K361" s="8"/>
    </row>
    <row r="362" spans="11:11" ht="13.2">
      <c r="K362" s="8"/>
    </row>
    <row r="363" spans="11:11" ht="13.2">
      <c r="K363" s="8"/>
    </row>
    <row r="364" spans="11:11" ht="13.2">
      <c r="K364" s="8"/>
    </row>
    <row r="365" spans="11:11" ht="13.2">
      <c r="K365" s="8"/>
    </row>
    <row r="366" spans="11:11" ht="13.2">
      <c r="K366" s="8"/>
    </row>
    <row r="367" spans="11:11" ht="13.2">
      <c r="K367" s="8"/>
    </row>
    <row r="368" spans="11:11" ht="13.2">
      <c r="K368" s="8"/>
    </row>
    <row r="369" spans="11:11" ht="13.2">
      <c r="K369" s="8"/>
    </row>
    <row r="370" spans="11:11" ht="13.2">
      <c r="K370" s="8"/>
    </row>
    <row r="371" spans="11:11" ht="13.2">
      <c r="K371" s="8"/>
    </row>
    <row r="372" spans="11:11" ht="13.2">
      <c r="K372" s="8"/>
    </row>
    <row r="373" spans="11:11" ht="13.2">
      <c r="K373" s="8"/>
    </row>
    <row r="374" spans="11:11" ht="13.2">
      <c r="K374" s="8"/>
    </row>
    <row r="375" spans="11:11" ht="13.2">
      <c r="K375" s="8"/>
    </row>
    <row r="376" spans="11:11" ht="13.2">
      <c r="K376" s="8"/>
    </row>
    <row r="377" spans="11:11" ht="13.2">
      <c r="K377" s="8"/>
    </row>
    <row r="378" spans="11:11" ht="13.2">
      <c r="K378" s="8"/>
    </row>
    <row r="379" spans="11:11" ht="13.2">
      <c r="K379" s="8"/>
    </row>
    <row r="380" spans="11:11" ht="13.2">
      <c r="K380" s="8"/>
    </row>
    <row r="381" spans="11:11" ht="13.2">
      <c r="K381" s="8"/>
    </row>
    <row r="382" spans="11:11" ht="13.2">
      <c r="K382" s="8"/>
    </row>
    <row r="383" spans="11:11" ht="13.2">
      <c r="K383" s="8"/>
    </row>
    <row r="384" spans="11:11" ht="13.2">
      <c r="K384" s="8"/>
    </row>
    <row r="385" spans="11:11" ht="13.2">
      <c r="K385" s="8"/>
    </row>
    <row r="386" spans="11:11" ht="13.2">
      <c r="K386" s="8"/>
    </row>
    <row r="387" spans="11:11" ht="13.2">
      <c r="K387" s="8"/>
    </row>
    <row r="388" spans="11:11" ht="13.2">
      <c r="K388" s="8"/>
    </row>
    <row r="389" spans="11:11" ht="13.2">
      <c r="K389" s="8"/>
    </row>
    <row r="390" spans="11:11" ht="13.2">
      <c r="K390" s="8"/>
    </row>
    <row r="391" spans="11:11" ht="13.2">
      <c r="K391" s="8"/>
    </row>
    <row r="392" spans="11:11" ht="13.2">
      <c r="K392" s="8"/>
    </row>
    <row r="393" spans="11:11" ht="13.2">
      <c r="K393" s="8"/>
    </row>
    <row r="394" spans="11:11" ht="13.2">
      <c r="K394" s="8"/>
    </row>
    <row r="395" spans="11:11" ht="13.2">
      <c r="K395" s="8"/>
    </row>
    <row r="396" spans="11:11" ht="13.2">
      <c r="K396" s="8"/>
    </row>
    <row r="397" spans="11:11" ht="13.2">
      <c r="K397" s="8"/>
    </row>
    <row r="398" spans="11:11" ht="13.2">
      <c r="K398" s="8"/>
    </row>
    <row r="399" spans="11:11" ht="13.2">
      <c r="K399" s="8"/>
    </row>
    <row r="400" spans="11:11" ht="13.2">
      <c r="K400" s="8"/>
    </row>
    <row r="401" spans="11:11" ht="13.2">
      <c r="K401" s="8"/>
    </row>
    <row r="402" spans="11:11" ht="13.2">
      <c r="K402" s="8"/>
    </row>
    <row r="403" spans="11:11" ht="13.2">
      <c r="K403" s="8"/>
    </row>
    <row r="404" spans="11:11" ht="13.2">
      <c r="K404" s="8"/>
    </row>
    <row r="405" spans="11:11" ht="13.2">
      <c r="K405" s="8"/>
    </row>
    <row r="406" spans="11:11" ht="13.2">
      <c r="K406" s="8"/>
    </row>
    <row r="407" spans="11:11" ht="13.2">
      <c r="K407" s="8"/>
    </row>
    <row r="408" spans="11:11" ht="13.2">
      <c r="K408" s="8"/>
    </row>
    <row r="409" spans="11:11" ht="13.2">
      <c r="K409" s="8"/>
    </row>
    <row r="410" spans="11:11" ht="13.2">
      <c r="K410" s="8"/>
    </row>
    <row r="411" spans="11:11" ht="13.2">
      <c r="K411" s="8"/>
    </row>
    <row r="412" spans="11:11" ht="13.2">
      <c r="K412" s="8"/>
    </row>
    <row r="413" spans="11:11" ht="13.2">
      <c r="K413" s="8"/>
    </row>
    <row r="414" spans="11:11" ht="13.2">
      <c r="K414" s="8"/>
    </row>
    <row r="415" spans="11:11" ht="13.2">
      <c r="K415" s="8"/>
    </row>
    <row r="416" spans="11:11" ht="13.2">
      <c r="K416" s="8"/>
    </row>
    <row r="417" spans="11:11" ht="13.2">
      <c r="K417" s="8"/>
    </row>
    <row r="418" spans="11:11" ht="13.2">
      <c r="K418" s="8"/>
    </row>
    <row r="419" spans="11:11" ht="13.2">
      <c r="K419" s="8"/>
    </row>
    <row r="420" spans="11:11" ht="13.2">
      <c r="K420" s="8"/>
    </row>
    <row r="421" spans="11:11" ht="13.2">
      <c r="K421" s="8"/>
    </row>
    <row r="422" spans="11:11" ht="13.2">
      <c r="K422" s="8"/>
    </row>
    <row r="423" spans="11:11" ht="13.2">
      <c r="K423" s="8"/>
    </row>
    <row r="424" spans="11:11" ht="13.2">
      <c r="K424" s="8"/>
    </row>
    <row r="425" spans="11:11" ht="13.2">
      <c r="K425" s="8"/>
    </row>
    <row r="426" spans="11:11" ht="13.2">
      <c r="K426" s="8"/>
    </row>
    <row r="427" spans="11:11" ht="13.2">
      <c r="K427" s="8"/>
    </row>
    <row r="428" spans="11:11" ht="13.2">
      <c r="K428" s="8"/>
    </row>
    <row r="429" spans="11:11" ht="13.2">
      <c r="K429" s="8"/>
    </row>
    <row r="430" spans="11:11" ht="13.2">
      <c r="K430" s="8"/>
    </row>
    <row r="431" spans="11:11" ht="13.2">
      <c r="K431" s="8"/>
    </row>
    <row r="432" spans="11:11" ht="13.2">
      <c r="K432" s="8"/>
    </row>
    <row r="433" spans="11:11" ht="13.2">
      <c r="K433" s="8"/>
    </row>
    <row r="434" spans="11:11" ht="13.2">
      <c r="K434" s="8"/>
    </row>
    <row r="435" spans="11:11" ht="13.2">
      <c r="K435" s="8"/>
    </row>
    <row r="436" spans="11:11" ht="13.2">
      <c r="K436" s="8"/>
    </row>
    <row r="437" spans="11:11" ht="13.2">
      <c r="K437" s="8"/>
    </row>
    <row r="438" spans="11:11" ht="13.2">
      <c r="K438" s="8"/>
    </row>
    <row r="439" spans="11:11" ht="13.2">
      <c r="K439" s="8"/>
    </row>
    <row r="440" spans="11:11" ht="13.2">
      <c r="K440" s="8"/>
    </row>
    <row r="441" spans="11:11" ht="13.2">
      <c r="K441" s="8"/>
    </row>
    <row r="442" spans="11:11" ht="13.2">
      <c r="K442" s="8"/>
    </row>
    <row r="443" spans="11:11" ht="13.2">
      <c r="K443" s="8"/>
    </row>
    <row r="444" spans="11:11" ht="13.2">
      <c r="K444" s="8"/>
    </row>
    <row r="445" spans="11:11" ht="13.2">
      <c r="K445" s="8"/>
    </row>
    <row r="446" spans="11:11" ht="13.2">
      <c r="K446" s="8"/>
    </row>
    <row r="447" spans="11:11" ht="13.2">
      <c r="K447" s="8"/>
    </row>
    <row r="448" spans="11:11" ht="13.2">
      <c r="K448" s="8"/>
    </row>
    <row r="449" spans="11:11" ht="13.2">
      <c r="K449" s="8"/>
    </row>
    <row r="450" spans="11:11" ht="13.2">
      <c r="K450" s="8"/>
    </row>
    <row r="451" spans="11:11" ht="13.2">
      <c r="K451" s="8"/>
    </row>
    <row r="452" spans="11:11" ht="13.2">
      <c r="K452" s="8"/>
    </row>
    <row r="453" spans="11:11" ht="13.2">
      <c r="K453" s="8"/>
    </row>
    <row r="454" spans="11:11" ht="13.2">
      <c r="K454" s="8"/>
    </row>
    <row r="455" spans="11:11" ht="13.2">
      <c r="K455" s="8"/>
    </row>
    <row r="456" spans="11:11" ht="13.2">
      <c r="K456" s="8"/>
    </row>
    <row r="457" spans="11:11" ht="13.2">
      <c r="K457" s="8"/>
    </row>
    <row r="458" spans="11:11" ht="13.2">
      <c r="K458" s="8"/>
    </row>
    <row r="459" spans="11:11" ht="13.2">
      <c r="K459" s="8"/>
    </row>
    <row r="460" spans="11:11" ht="13.2">
      <c r="K460" s="8"/>
    </row>
    <row r="461" spans="11:11" ht="13.2">
      <c r="K461" s="8"/>
    </row>
    <row r="462" spans="11:11" ht="13.2">
      <c r="K462" s="8"/>
    </row>
    <row r="463" spans="11:11" ht="13.2">
      <c r="K463" s="8"/>
    </row>
    <row r="464" spans="11:11" ht="13.2">
      <c r="K464" s="8"/>
    </row>
    <row r="465" spans="11:11" ht="13.2">
      <c r="K465" s="8"/>
    </row>
    <row r="466" spans="11:11" ht="13.2">
      <c r="K466" s="8"/>
    </row>
    <row r="467" spans="11:11" ht="13.2">
      <c r="K467" s="8"/>
    </row>
    <row r="468" spans="11:11" ht="13.2">
      <c r="K468" s="8"/>
    </row>
    <row r="469" spans="11:11" ht="13.2">
      <c r="K469" s="8"/>
    </row>
    <row r="470" spans="11:11" ht="13.2">
      <c r="K470" s="8"/>
    </row>
    <row r="471" spans="11:11" ht="13.2">
      <c r="K471" s="8"/>
    </row>
    <row r="472" spans="11:11" ht="13.2">
      <c r="K472" s="8"/>
    </row>
    <row r="473" spans="11:11" ht="13.2">
      <c r="K473" s="8"/>
    </row>
    <row r="474" spans="11:11" ht="13.2">
      <c r="K474" s="8"/>
    </row>
    <row r="475" spans="11:11" ht="13.2">
      <c r="K475" s="8"/>
    </row>
    <row r="476" spans="11:11" ht="13.2">
      <c r="K476" s="8"/>
    </row>
    <row r="477" spans="11:11" ht="13.2">
      <c r="K477" s="8"/>
    </row>
    <row r="478" spans="11:11" ht="13.2">
      <c r="K478" s="8"/>
    </row>
    <row r="479" spans="11:11" ht="13.2">
      <c r="K479" s="8"/>
    </row>
    <row r="480" spans="11:11" ht="13.2">
      <c r="K480" s="8"/>
    </row>
    <row r="481" spans="11:11" ht="13.2">
      <c r="K481" s="8"/>
    </row>
    <row r="482" spans="11:11" ht="13.2">
      <c r="K482" s="8"/>
    </row>
    <row r="483" spans="11:11" ht="13.2">
      <c r="K483" s="8"/>
    </row>
    <row r="484" spans="11:11" ht="13.2">
      <c r="K484" s="8"/>
    </row>
    <row r="485" spans="11:11" ht="13.2">
      <c r="K485" s="8"/>
    </row>
    <row r="486" spans="11:11" ht="13.2">
      <c r="K486" s="8"/>
    </row>
    <row r="487" spans="11:11" ht="13.2">
      <c r="K487" s="8"/>
    </row>
    <row r="488" spans="11:11" ht="13.2">
      <c r="K488" s="8"/>
    </row>
    <row r="489" spans="11:11" ht="13.2">
      <c r="K489" s="8"/>
    </row>
    <row r="490" spans="11:11" ht="13.2">
      <c r="K490" s="8"/>
    </row>
    <row r="491" spans="11:11" ht="13.2">
      <c r="K491" s="8"/>
    </row>
    <row r="492" spans="11:11" ht="13.2">
      <c r="K492" s="8"/>
    </row>
    <row r="493" spans="11:11" ht="13.2">
      <c r="K493" s="8"/>
    </row>
    <row r="494" spans="11:11" ht="13.2">
      <c r="K494" s="8"/>
    </row>
    <row r="495" spans="11:11" ht="13.2">
      <c r="K495" s="8"/>
    </row>
    <row r="496" spans="11:11" ht="13.2">
      <c r="K496" s="8"/>
    </row>
    <row r="497" spans="11:11" ht="13.2">
      <c r="K497" s="8"/>
    </row>
    <row r="498" spans="11:11" ht="13.2">
      <c r="K498" s="8"/>
    </row>
    <row r="499" spans="11:11" ht="13.2">
      <c r="K499" s="8"/>
    </row>
    <row r="500" spans="11:11" ht="13.2">
      <c r="K500" s="8"/>
    </row>
    <row r="501" spans="11:11" ht="13.2">
      <c r="K501" s="8"/>
    </row>
    <row r="502" spans="11:11" ht="13.2">
      <c r="K502" s="8"/>
    </row>
    <row r="503" spans="11:11" ht="13.2">
      <c r="K503" s="8"/>
    </row>
    <row r="504" spans="11:11" ht="13.2">
      <c r="K504" s="8"/>
    </row>
    <row r="505" spans="11:11" ht="13.2">
      <c r="K505" s="8"/>
    </row>
    <row r="506" spans="11:11" ht="13.2">
      <c r="K506" s="8"/>
    </row>
    <row r="507" spans="11:11" ht="13.2">
      <c r="K507" s="8"/>
    </row>
    <row r="508" spans="11:11" ht="13.2">
      <c r="K508" s="8"/>
    </row>
    <row r="509" spans="11:11" ht="13.2">
      <c r="K509" s="8"/>
    </row>
    <row r="510" spans="11:11" ht="13.2">
      <c r="K510" s="8"/>
    </row>
    <row r="511" spans="11:11" ht="13.2">
      <c r="K511" s="8"/>
    </row>
    <row r="512" spans="11:11" ht="13.2">
      <c r="K512" s="8"/>
    </row>
    <row r="513" spans="11:11" ht="13.2">
      <c r="K513" s="8"/>
    </row>
    <row r="514" spans="11:11" ht="13.2">
      <c r="K514" s="8"/>
    </row>
    <row r="515" spans="11:11" ht="13.2">
      <c r="K515" s="8"/>
    </row>
    <row r="516" spans="11:11" ht="13.2">
      <c r="K516" s="8"/>
    </row>
    <row r="517" spans="11:11" ht="13.2">
      <c r="K517" s="8"/>
    </row>
    <row r="518" spans="11:11" ht="13.2">
      <c r="K518" s="8"/>
    </row>
    <row r="519" spans="11:11" ht="13.2">
      <c r="K519" s="8"/>
    </row>
    <row r="520" spans="11:11" ht="13.2">
      <c r="K520" s="8"/>
    </row>
    <row r="521" spans="11:11" ht="13.2">
      <c r="K521" s="8"/>
    </row>
    <row r="522" spans="11:11" ht="13.2">
      <c r="K522" s="8"/>
    </row>
    <row r="523" spans="11:11" ht="13.2">
      <c r="K523" s="8"/>
    </row>
    <row r="524" spans="11:11" ht="13.2">
      <c r="K524" s="8"/>
    </row>
    <row r="525" spans="11:11" ht="13.2">
      <c r="K525" s="8"/>
    </row>
    <row r="526" spans="11:11" ht="13.2">
      <c r="K526" s="8"/>
    </row>
    <row r="527" spans="11:11" ht="13.2">
      <c r="K527" s="8"/>
    </row>
    <row r="528" spans="11:11" ht="13.2">
      <c r="K528" s="8"/>
    </row>
    <row r="529" spans="11:11" ht="13.2">
      <c r="K529" s="8"/>
    </row>
    <row r="530" spans="11:11" ht="13.2">
      <c r="K530" s="8"/>
    </row>
    <row r="531" spans="11:11" ht="13.2">
      <c r="K531" s="8"/>
    </row>
    <row r="532" spans="11:11" ht="13.2">
      <c r="K532" s="8"/>
    </row>
    <row r="533" spans="11:11" ht="13.2">
      <c r="K533" s="8"/>
    </row>
    <row r="534" spans="11:11" ht="13.2">
      <c r="K534" s="8"/>
    </row>
    <row r="535" spans="11:11" ht="13.2">
      <c r="K535" s="8"/>
    </row>
    <row r="536" spans="11:11" ht="13.2">
      <c r="K536" s="8"/>
    </row>
    <row r="537" spans="11:11" ht="13.2">
      <c r="K537" s="8"/>
    </row>
    <row r="538" spans="11:11" ht="13.2">
      <c r="K538" s="8"/>
    </row>
    <row r="539" spans="11:11" ht="13.2">
      <c r="K539" s="8"/>
    </row>
    <row r="540" spans="11:11" ht="13.2">
      <c r="K540" s="8"/>
    </row>
    <row r="541" spans="11:11" ht="13.2">
      <c r="K541" s="8"/>
    </row>
    <row r="542" spans="11:11" ht="13.2">
      <c r="K542" s="8"/>
    </row>
    <row r="543" spans="11:11" ht="13.2">
      <c r="K543" s="8"/>
    </row>
    <row r="544" spans="11:11" ht="13.2">
      <c r="K544" s="8"/>
    </row>
    <row r="545" spans="11:11" ht="13.2">
      <c r="K545" s="8"/>
    </row>
    <row r="546" spans="11:11" ht="13.2">
      <c r="K546" s="8"/>
    </row>
    <row r="547" spans="11:11" ht="13.2">
      <c r="K547" s="8"/>
    </row>
    <row r="548" spans="11:11" ht="13.2">
      <c r="K548" s="8"/>
    </row>
    <row r="549" spans="11:11" ht="13.2">
      <c r="K549" s="8"/>
    </row>
    <row r="550" spans="11:11" ht="13.2">
      <c r="K550" s="8"/>
    </row>
    <row r="551" spans="11:11" ht="13.2">
      <c r="K551" s="8"/>
    </row>
    <row r="552" spans="11:11" ht="13.2">
      <c r="K552" s="8"/>
    </row>
    <row r="553" spans="11:11" ht="13.2">
      <c r="K553" s="8"/>
    </row>
    <row r="554" spans="11:11" ht="13.2">
      <c r="K554" s="8"/>
    </row>
    <row r="555" spans="11:11" ht="13.2">
      <c r="K555" s="8"/>
    </row>
    <row r="556" spans="11:11" ht="13.2">
      <c r="K556" s="8"/>
    </row>
    <row r="557" spans="11:11" ht="13.2">
      <c r="K557" s="8"/>
    </row>
    <row r="558" spans="11:11" ht="13.2">
      <c r="K558" s="8"/>
    </row>
    <row r="559" spans="11:11" ht="13.2">
      <c r="K559" s="8"/>
    </row>
    <row r="560" spans="11:11" ht="13.2">
      <c r="K560" s="8"/>
    </row>
    <row r="561" spans="11:11" ht="13.2">
      <c r="K561" s="8"/>
    </row>
    <row r="562" spans="11:11" ht="13.2">
      <c r="K562" s="8"/>
    </row>
    <row r="563" spans="11:11" ht="13.2">
      <c r="K563" s="8"/>
    </row>
    <row r="564" spans="11:11" ht="13.2">
      <c r="K564" s="8"/>
    </row>
    <row r="565" spans="11:11" ht="13.2">
      <c r="K565" s="8"/>
    </row>
    <row r="566" spans="11:11" ht="13.2">
      <c r="K566" s="8"/>
    </row>
    <row r="567" spans="11:11" ht="13.2">
      <c r="K567" s="8"/>
    </row>
    <row r="568" spans="11:11" ht="13.2">
      <c r="K568" s="8"/>
    </row>
    <row r="569" spans="11:11" ht="13.2">
      <c r="K569" s="8"/>
    </row>
    <row r="570" spans="11:11" ht="13.2">
      <c r="K570" s="8"/>
    </row>
    <row r="571" spans="11:11" ht="13.2">
      <c r="K571" s="8"/>
    </row>
    <row r="572" spans="11:11" ht="13.2">
      <c r="K572" s="8"/>
    </row>
    <row r="573" spans="11:11" ht="13.2">
      <c r="K573" s="8"/>
    </row>
    <row r="574" spans="11:11" ht="13.2">
      <c r="K574" s="8"/>
    </row>
    <row r="575" spans="11:11" ht="13.2">
      <c r="K575" s="8"/>
    </row>
    <row r="576" spans="11:11" ht="13.2">
      <c r="K576" s="8"/>
    </row>
    <row r="577" spans="11:11" ht="13.2">
      <c r="K577" s="8"/>
    </row>
    <row r="578" spans="11:11" ht="13.2">
      <c r="K578" s="8"/>
    </row>
    <row r="579" spans="11:11" ht="13.2">
      <c r="K579" s="8"/>
    </row>
    <row r="580" spans="11:11" ht="13.2">
      <c r="K580" s="8"/>
    </row>
    <row r="581" spans="11:11" ht="13.2">
      <c r="K581" s="8"/>
    </row>
    <row r="582" spans="11:11" ht="13.2">
      <c r="K582" s="8"/>
    </row>
    <row r="583" spans="11:11" ht="13.2">
      <c r="K583" s="8"/>
    </row>
    <row r="584" spans="11:11" ht="13.2">
      <c r="K584" s="8"/>
    </row>
    <row r="585" spans="11:11" ht="13.2">
      <c r="K585" s="8"/>
    </row>
    <row r="586" spans="11:11" ht="13.2">
      <c r="K586" s="8"/>
    </row>
    <row r="587" spans="11:11" ht="13.2">
      <c r="K587" s="8"/>
    </row>
    <row r="588" spans="11:11" ht="13.2">
      <c r="K588" s="8"/>
    </row>
    <row r="589" spans="11:11" ht="13.2">
      <c r="K589" s="8"/>
    </row>
    <row r="590" spans="11:11" ht="13.2">
      <c r="K590" s="8"/>
    </row>
    <row r="591" spans="11:11" ht="13.2">
      <c r="K591" s="8"/>
    </row>
    <row r="592" spans="11:11" ht="13.2">
      <c r="K592" s="8"/>
    </row>
    <row r="593" spans="11:11" ht="13.2">
      <c r="K593" s="8"/>
    </row>
    <row r="594" spans="11:11" ht="13.2">
      <c r="K594" s="8"/>
    </row>
    <row r="595" spans="11:11" ht="13.2">
      <c r="K595" s="8"/>
    </row>
    <row r="596" spans="11:11" ht="13.2">
      <c r="K596" s="8"/>
    </row>
    <row r="597" spans="11:11" ht="13.2">
      <c r="K597" s="8"/>
    </row>
    <row r="598" spans="11:11" ht="13.2">
      <c r="K598" s="8"/>
    </row>
    <row r="599" spans="11:11" ht="13.2">
      <c r="K599" s="8"/>
    </row>
    <row r="600" spans="11:11" ht="13.2">
      <c r="K600" s="8"/>
    </row>
    <row r="601" spans="11:11" ht="13.2">
      <c r="K601" s="8"/>
    </row>
    <row r="602" spans="11:11" ht="13.2">
      <c r="K602" s="8"/>
    </row>
    <row r="603" spans="11:11" ht="13.2">
      <c r="K603" s="8"/>
    </row>
    <row r="604" spans="11:11" ht="13.2">
      <c r="K604" s="8"/>
    </row>
    <row r="605" spans="11:11" ht="13.2">
      <c r="K605" s="8"/>
    </row>
    <row r="606" spans="11:11" ht="13.2">
      <c r="K606" s="8"/>
    </row>
    <row r="607" spans="11:11" ht="13.2">
      <c r="K607" s="8"/>
    </row>
    <row r="608" spans="11:11" ht="13.2">
      <c r="K608" s="8"/>
    </row>
    <row r="609" spans="11:11" ht="13.2">
      <c r="K609" s="8"/>
    </row>
    <row r="610" spans="11:11" ht="13.2">
      <c r="K610" s="8"/>
    </row>
    <row r="611" spans="11:11" ht="13.2">
      <c r="K611" s="8"/>
    </row>
    <row r="612" spans="11:11" ht="13.2">
      <c r="K612" s="8"/>
    </row>
    <row r="613" spans="11:11" ht="13.2">
      <c r="K613" s="8"/>
    </row>
    <row r="614" spans="11:11" ht="13.2">
      <c r="K614" s="8"/>
    </row>
    <row r="615" spans="11:11" ht="13.2">
      <c r="K615" s="8"/>
    </row>
    <row r="616" spans="11:11" ht="13.2">
      <c r="K616" s="8"/>
    </row>
    <row r="617" spans="11:11" ht="13.2">
      <c r="K617" s="8"/>
    </row>
    <row r="618" spans="11:11" ht="13.2">
      <c r="K618" s="8"/>
    </row>
    <row r="619" spans="11:11" ht="13.2">
      <c r="K619" s="8"/>
    </row>
    <row r="620" spans="11:11" ht="13.2">
      <c r="K620" s="8"/>
    </row>
    <row r="621" spans="11:11" ht="13.2">
      <c r="K621" s="8"/>
    </row>
    <row r="622" spans="11:11" ht="13.2">
      <c r="K622" s="8"/>
    </row>
    <row r="623" spans="11:11" ht="13.2">
      <c r="K623" s="8"/>
    </row>
    <row r="624" spans="11:11" ht="13.2">
      <c r="K624" s="8"/>
    </row>
    <row r="625" spans="11:11" ht="13.2">
      <c r="K625" s="8"/>
    </row>
    <row r="626" spans="11:11" ht="13.2">
      <c r="K626" s="8"/>
    </row>
    <row r="627" spans="11:11" ht="13.2">
      <c r="K627" s="8"/>
    </row>
    <row r="628" spans="11:11" ht="13.2">
      <c r="K628" s="8"/>
    </row>
    <row r="629" spans="11:11" ht="13.2">
      <c r="K629" s="8"/>
    </row>
    <row r="630" spans="11:11" ht="13.2">
      <c r="K630" s="8"/>
    </row>
    <row r="631" spans="11:11" ht="13.2">
      <c r="K631" s="8"/>
    </row>
    <row r="632" spans="11:11" ht="13.2">
      <c r="K632" s="8"/>
    </row>
    <row r="633" spans="11:11" ht="13.2">
      <c r="K633" s="8"/>
    </row>
    <row r="634" spans="11:11" ht="13.2">
      <c r="K634" s="8"/>
    </row>
    <row r="635" spans="11:11" ht="13.2">
      <c r="K635" s="8"/>
    </row>
    <row r="636" spans="11:11" ht="13.2">
      <c r="K636" s="8"/>
    </row>
    <row r="637" spans="11:11" ht="13.2">
      <c r="K637" s="8"/>
    </row>
    <row r="638" spans="11:11" ht="13.2">
      <c r="K638" s="8"/>
    </row>
    <row r="639" spans="11:11" ht="13.2">
      <c r="K639" s="8"/>
    </row>
    <row r="640" spans="11:11" ht="13.2">
      <c r="K640" s="8"/>
    </row>
    <row r="641" spans="11:11" ht="13.2">
      <c r="K641" s="8"/>
    </row>
    <row r="642" spans="11:11" ht="13.2">
      <c r="K642" s="8"/>
    </row>
    <row r="643" spans="11:11" ht="13.2">
      <c r="K643" s="8"/>
    </row>
    <row r="644" spans="11:11" ht="13.2">
      <c r="K644" s="8"/>
    </row>
    <row r="645" spans="11:11" ht="13.2">
      <c r="K645" s="8"/>
    </row>
    <row r="646" spans="11:11" ht="13.2">
      <c r="K646" s="8"/>
    </row>
    <row r="647" spans="11:11" ht="13.2">
      <c r="K647" s="8"/>
    </row>
    <row r="648" spans="11:11" ht="13.2">
      <c r="K648" s="8"/>
    </row>
    <row r="649" spans="11:11" ht="13.2">
      <c r="K649" s="8"/>
    </row>
    <row r="650" spans="11:11" ht="13.2">
      <c r="K650" s="8"/>
    </row>
    <row r="651" spans="11:11" ht="13.2">
      <c r="K651" s="8"/>
    </row>
    <row r="652" spans="11:11" ht="13.2">
      <c r="K652" s="8"/>
    </row>
    <row r="653" spans="11:11" ht="13.2">
      <c r="K653" s="8"/>
    </row>
    <row r="654" spans="11:11" ht="13.2">
      <c r="K654" s="8"/>
    </row>
    <row r="655" spans="11:11" ht="13.2">
      <c r="K655" s="8"/>
    </row>
    <row r="656" spans="11:11" ht="13.2">
      <c r="K656" s="8"/>
    </row>
    <row r="657" spans="11:11" ht="13.2">
      <c r="K657" s="8"/>
    </row>
    <row r="658" spans="11:11" ht="13.2">
      <c r="K658" s="8"/>
    </row>
    <row r="659" spans="11:11" ht="13.2">
      <c r="K659" s="8"/>
    </row>
    <row r="660" spans="11:11" ht="13.2">
      <c r="K660" s="8"/>
    </row>
    <row r="661" spans="11:11" ht="13.2">
      <c r="K661" s="8"/>
    </row>
    <row r="662" spans="11:11" ht="13.2">
      <c r="K662" s="8"/>
    </row>
    <row r="663" spans="11:11" ht="13.2">
      <c r="K663" s="8"/>
    </row>
    <row r="664" spans="11:11" ht="13.2">
      <c r="K664" s="8"/>
    </row>
    <row r="665" spans="11:11" ht="13.2">
      <c r="K665" s="8"/>
    </row>
    <row r="666" spans="11:11" ht="13.2">
      <c r="K666" s="8"/>
    </row>
    <row r="667" spans="11:11" ht="13.2">
      <c r="K667" s="8"/>
    </row>
    <row r="668" spans="11:11" ht="13.2">
      <c r="K668" s="8"/>
    </row>
    <row r="669" spans="11:11" ht="13.2">
      <c r="K669" s="8"/>
    </row>
    <row r="670" spans="11:11" ht="13.2">
      <c r="K670" s="8"/>
    </row>
    <row r="671" spans="11:11" ht="13.2">
      <c r="K671" s="8"/>
    </row>
    <row r="672" spans="11:11" ht="13.2">
      <c r="K672" s="8"/>
    </row>
    <row r="673" spans="11:11" ht="13.2">
      <c r="K673" s="8"/>
    </row>
    <row r="674" spans="11:11" ht="13.2">
      <c r="K674" s="8"/>
    </row>
    <row r="675" spans="11:11" ht="13.2">
      <c r="K675" s="8"/>
    </row>
    <row r="676" spans="11:11" ht="13.2">
      <c r="K676" s="8"/>
    </row>
    <row r="677" spans="11:11" ht="13.2">
      <c r="K677" s="8"/>
    </row>
    <row r="678" spans="11:11" ht="13.2">
      <c r="K678" s="8"/>
    </row>
    <row r="679" spans="11:11" ht="13.2">
      <c r="K679" s="8"/>
    </row>
    <row r="680" spans="11:11" ht="13.2">
      <c r="K680" s="8"/>
    </row>
    <row r="681" spans="11:11" ht="13.2">
      <c r="K681" s="8"/>
    </row>
    <row r="682" spans="11:11" ht="13.2">
      <c r="K682" s="8"/>
    </row>
    <row r="683" spans="11:11" ht="13.2">
      <c r="K683" s="8"/>
    </row>
    <row r="684" spans="11:11" ht="13.2">
      <c r="K684" s="8"/>
    </row>
    <row r="685" spans="11:11" ht="13.2">
      <c r="K685" s="8"/>
    </row>
    <row r="686" spans="11:11" ht="13.2">
      <c r="K686" s="8"/>
    </row>
    <row r="687" spans="11:11" ht="13.2">
      <c r="K687" s="8"/>
    </row>
    <row r="688" spans="11:11" ht="13.2">
      <c r="K688" s="8"/>
    </row>
    <row r="689" spans="11:11" ht="13.2">
      <c r="K689" s="8"/>
    </row>
    <row r="690" spans="11:11" ht="13.2">
      <c r="K690" s="8"/>
    </row>
    <row r="691" spans="11:11" ht="13.2">
      <c r="K691" s="8"/>
    </row>
    <row r="692" spans="11:11" ht="13.2">
      <c r="K692" s="8"/>
    </row>
    <row r="693" spans="11:11" ht="13.2">
      <c r="K693" s="8"/>
    </row>
    <row r="694" spans="11:11" ht="13.2">
      <c r="K694" s="8"/>
    </row>
    <row r="695" spans="11:11" ht="13.2">
      <c r="K695" s="8"/>
    </row>
    <row r="696" spans="11:11" ht="13.2">
      <c r="K696" s="8"/>
    </row>
    <row r="697" spans="11:11" ht="13.2">
      <c r="K697" s="8"/>
    </row>
    <row r="698" spans="11:11" ht="13.2">
      <c r="K698" s="8"/>
    </row>
    <row r="699" spans="11:11" ht="13.2">
      <c r="K699" s="8"/>
    </row>
    <row r="700" spans="11:11" ht="13.2">
      <c r="K700" s="8"/>
    </row>
    <row r="701" spans="11:11" ht="13.2">
      <c r="K701" s="8"/>
    </row>
    <row r="702" spans="11:11" ht="13.2">
      <c r="K702" s="8"/>
    </row>
    <row r="703" spans="11:11" ht="13.2">
      <c r="K703" s="8"/>
    </row>
    <row r="704" spans="11:11" ht="13.2">
      <c r="K704" s="8"/>
    </row>
    <row r="705" spans="11:11" ht="13.2">
      <c r="K705" s="8"/>
    </row>
    <row r="706" spans="11:11" ht="13.2">
      <c r="K706" s="8"/>
    </row>
    <row r="707" spans="11:11" ht="13.2">
      <c r="K707" s="8"/>
    </row>
    <row r="708" spans="11:11" ht="13.2">
      <c r="K708" s="8"/>
    </row>
    <row r="709" spans="11:11" ht="13.2">
      <c r="K709" s="8"/>
    </row>
    <row r="710" spans="11:11" ht="13.2">
      <c r="K710" s="8"/>
    </row>
    <row r="711" spans="11:11" ht="13.2">
      <c r="K711" s="8"/>
    </row>
    <row r="712" spans="11:11" ht="13.2">
      <c r="K712" s="8"/>
    </row>
    <row r="713" spans="11:11" ht="13.2">
      <c r="K713" s="8"/>
    </row>
    <row r="714" spans="11:11" ht="13.2">
      <c r="K714" s="8"/>
    </row>
    <row r="715" spans="11:11" ht="13.2">
      <c r="K715" s="8"/>
    </row>
    <row r="716" spans="11:11" ht="13.2">
      <c r="K716" s="8"/>
    </row>
    <row r="717" spans="11:11" ht="13.2">
      <c r="K717" s="8"/>
    </row>
    <row r="718" spans="11:11" ht="13.2">
      <c r="K718" s="8"/>
    </row>
    <row r="719" spans="11:11" ht="13.2">
      <c r="K719" s="8"/>
    </row>
    <row r="720" spans="11:11" ht="13.2">
      <c r="K720" s="8"/>
    </row>
    <row r="721" spans="11:11" ht="13.2">
      <c r="K721" s="8"/>
    </row>
    <row r="722" spans="11:11" ht="13.2">
      <c r="K722" s="8"/>
    </row>
    <row r="723" spans="11:11" ht="13.2">
      <c r="K723" s="8"/>
    </row>
    <row r="724" spans="11:11" ht="13.2">
      <c r="K724" s="8"/>
    </row>
    <row r="725" spans="11:11" ht="13.2">
      <c r="K725" s="8"/>
    </row>
    <row r="726" spans="11:11" ht="13.2">
      <c r="K726" s="8"/>
    </row>
    <row r="727" spans="11:11" ht="13.2">
      <c r="K727" s="8"/>
    </row>
    <row r="728" spans="11:11" ht="13.2">
      <c r="K728" s="8"/>
    </row>
    <row r="729" spans="11:11" ht="13.2">
      <c r="K729" s="8"/>
    </row>
    <row r="730" spans="11:11" ht="13.2">
      <c r="K730" s="8"/>
    </row>
    <row r="731" spans="11:11" ht="13.2">
      <c r="K731" s="8"/>
    </row>
    <row r="732" spans="11:11" ht="13.2">
      <c r="K732" s="8"/>
    </row>
    <row r="733" spans="11:11" ht="13.2">
      <c r="K733" s="8"/>
    </row>
    <row r="734" spans="11:11" ht="13.2">
      <c r="K734" s="8"/>
    </row>
    <row r="735" spans="11:11" ht="13.2">
      <c r="K735" s="8"/>
    </row>
    <row r="736" spans="11:11" ht="13.2">
      <c r="K736" s="8"/>
    </row>
    <row r="737" spans="11:11" ht="13.2">
      <c r="K737" s="8"/>
    </row>
    <row r="738" spans="11:11" ht="13.2">
      <c r="K738" s="8"/>
    </row>
    <row r="739" spans="11:11" ht="13.2">
      <c r="K739" s="8"/>
    </row>
    <row r="740" spans="11:11" ht="13.2">
      <c r="K740" s="8"/>
    </row>
    <row r="741" spans="11:11" ht="13.2">
      <c r="K741" s="8"/>
    </row>
    <row r="742" spans="11:11" ht="13.2">
      <c r="K742" s="8"/>
    </row>
    <row r="743" spans="11:11" ht="13.2">
      <c r="K743" s="8"/>
    </row>
    <row r="744" spans="11:11" ht="13.2">
      <c r="K744" s="8"/>
    </row>
    <row r="745" spans="11:11" ht="13.2">
      <c r="K745" s="8"/>
    </row>
    <row r="746" spans="11:11" ht="13.2">
      <c r="K746" s="8"/>
    </row>
    <row r="747" spans="11:11" ht="13.2">
      <c r="K747" s="8"/>
    </row>
    <row r="748" spans="11:11" ht="13.2">
      <c r="K748" s="8"/>
    </row>
    <row r="749" spans="11:11" ht="13.2">
      <c r="K749" s="8"/>
    </row>
    <row r="750" spans="11:11" ht="13.2">
      <c r="K750" s="8"/>
    </row>
    <row r="751" spans="11:11" ht="13.2">
      <c r="K751" s="8"/>
    </row>
    <row r="752" spans="11:11" ht="13.2">
      <c r="K752" s="8"/>
    </row>
    <row r="753" spans="11:11" ht="13.2">
      <c r="K753" s="8"/>
    </row>
    <row r="754" spans="11:11" ht="13.2">
      <c r="K754" s="8"/>
    </row>
    <row r="755" spans="11:11" ht="13.2">
      <c r="K755" s="8"/>
    </row>
    <row r="756" spans="11:11" ht="13.2">
      <c r="K756" s="8"/>
    </row>
    <row r="757" spans="11:11" ht="13.2">
      <c r="K757" s="8"/>
    </row>
    <row r="758" spans="11:11" ht="13.2">
      <c r="K758" s="8"/>
    </row>
    <row r="759" spans="11:11" ht="13.2">
      <c r="K759" s="8"/>
    </row>
    <row r="760" spans="11:11" ht="13.2">
      <c r="K760" s="8"/>
    </row>
    <row r="761" spans="11:11" ht="13.2">
      <c r="K761" s="8"/>
    </row>
    <row r="762" spans="11:11" ht="13.2">
      <c r="K762" s="8"/>
    </row>
    <row r="763" spans="11:11" ht="13.2">
      <c r="K763" s="8"/>
    </row>
    <row r="764" spans="11:11" ht="13.2">
      <c r="K764" s="8"/>
    </row>
    <row r="765" spans="11:11" ht="13.2">
      <c r="K765" s="8"/>
    </row>
    <row r="766" spans="11:11" ht="13.2">
      <c r="K766" s="8"/>
    </row>
    <row r="767" spans="11:11" ht="13.2">
      <c r="K767" s="8"/>
    </row>
    <row r="768" spans="11:11" ht="13.2">
      <c r="K768" s="8"/>
    </row>
    <row r="769" spans="11:11" ht="13.2">
      <c r="K769" s="8"/>
    </row>
    <row r="770" spans="11:11" ht="13.2">
      <c r="K770" s="8"/>
    </row>
    <row r="771" spans="11:11" ht="13.2">
      <c r="K771" s="8"/>
    </row>
    <row r="772" spans="11:11" ht="13.2">
      <c r="K772" s="8"/>
    </row>
    <row r="773" spans="11:11" ht="13.2">
      <c r="K773" s="8"/>
    </row>
    <row r="774" spans="11:11" ht="13.2">
      <c r="K774" s="8"/>
    </row>
    <row r="775" spans="11:11" ht="13.2">
      <c r="K775" s="8"/>
    </row>
    <row r="776" spans="11:11" ht="13.2">
      <c r="K776" s="8"/>
    </row>
    <row r="777" spans="11:11" ht="13.2">
      <c r="K777" s="8"/>
    </row>
    <row r="778" spans="11:11" ht="13.2">
      <c r="K778" s="8"/>
    </row>
    <row r="779" spans="11:11" ht="13.2">
      <c r="K779" s="8"/>
    </row>
    <row r="780" spans="11:11" ht="13.2">
      <c r="K780" s="8"/>
    </row>
    <row r="781" spans="11:11" ht="13.2">
      <c r="K781" s="8"/>
    </row>
    <row r="782" spans="11:11" ht="13.2">
      <c r="K782" s="8"/>
    </row>
    <row r="783" spans="11:11" ht="13.2">
      <c r="K783" s="8"/>
    </row>
    <row r="784" spans="11:11" ht="13.2">
      <c r="K784" s="8"/>
    </row>
    <row r="785" spans="11:11" ht="13.2">
      <c r="K785" s="8"/>
    </row>
    <row r="786" spans="11:11" ht="13.2">
      <c r="K786" s="8"/>
    </row>
    <row r="787" spans="11:11" ht="13.2">
      <c r="K787" s="8"/>
    </row>
    <row r="788" spans="11:11" ht="13.2">
      <c r="K788" s="8"/>
    </row>
    <row r="789" spans="11:11" ht="13.2">
      <c r="K789" s="8"/>
    </row>
    <row r="790" spans="11:11" ht="13.2">
      <c r="K790" s="8"/>
    </row>
    <row r="791" spans="11:11" ht="13.2">
      <c r="K791" s="8"/>
    </row>
    <row r="792" spans="11:11" ht="13.2">
      <c r="K792" s="8"/>
    </row>
    <row r="793" spans="11:11" ht="13.2">
      <c r="K793" s="8"/>
    </row>
    <row r="794" spans="11:11" ht="13.2">
      <c r="K794" s="8"/>
    </row>
    <row r="795" spans="11:11" ht="13.2">
      <c r="K795" s="8"/>
    </row>
    <row r="796" spans="11:11" ht="13.2">
      <c r="K796" s="8"/>
    </row>
    <row r="797" spans="11:11" ht="13.2">
      <c r="K797" s="8"/>
    </row>
    <row r="798" spans="11:11" ht="13.2">
      <c r="K798" s="8"/>
    </row>
    <row r="799" spans="11:11" ht="13.2">
      <c r="K799" s="8"/>
    </row>
    <row r="800" spans="11:11" ht="13.2">
      <c r="K800" s="8"/>
    </row>
    <row r="801" spans="11:11" ht="13.2">
      <c r="K801" s="8"/>
    </row>
    <row r="802" spans="11:11" ht="13.2">
      <c r="K802" s="8"/>
    </row>
    <row r="803" spans="11:11" ht="13.2">
      <c r="K803" s="8"/>
    </row>
    <row r="804" spans="11:11" ht="13.2">
      <c r="K804" s="8"/>
    </row>
    <row r="805" spans="11:11" ht="13.2">
      <c r="K805" s="8"/>
    </row>
    <row r="806" spans="11:11" ht="13.2">
      <c r="K806" s="8"/>
    </row>
    <row r="807" spans="11:11" ht="13.2">
      <c r="K807" s="8"/>
    </row>
    <row r="808" spans="11:11" ht="13.2">
      <c r="K808" s="8"/>
    </row>
    <row r="809" spans="11:11" ht="13.2">
      <c r="K809" s="8"/>
    </row>
    <row r="810" spans="11:11" ht="13.2">
      <c r="K810" s="8"/>
    </row>
    <row r="811" spans="11:11" ht="13.2">
      <c r="K811" s="8"/>
    </row>
    <row r="812" spans="11:11" ht="13.2">
      <c r="K812" s="8"/>
    </row>
    <row r="813" spans="11:11" ht="13.2">
      <c r="K813" s="8"/>
    </row>
    <row r="814" spans="11:11" ht="13.2">
      <c r="K814" s="8"/>
    </row>
    <row r="815" spans="11:11" ht="13.2">
      <c r="K815" s="8"/>
    </row>
    <row r="816" spans="11:11" ht="13.2">
      <c r="K816" s="8"/>
    </row>
    <row r="817" spans="11:11" ht="13.2">
      <c r="K817" s="8"/>
    </row>
    <row r="818" spans="11:11" ht="13.2">
      <c r="K818" s="8"/>
    </row>
    <row r="819" spans="11:11" ht="13.2">
      <c r="K819" s="8"/>
    </row>
    <row r="820" spans="11:11" ht="13.2">
      <c r="K820" s="8"/>
    </row>
    <row r="821" spans="11:11" ht="13.2">
      <c r="K821" s="8"/>
    </row>
    <row r="822" spans="11:11" ht="13.2">
      <c r="K822" s="8"/>
    </row>
    <row r="823" spans="11:11" ht="13.2">
      <c r="K823" s="8"/>
    </row>
    <row r="824" spans="11:11" ht="13.2">
      <c r="K824" s="8"/>
    </row>
    <row r="825" spans="11:11" ht="13.2">
      <c r="K825" s="8"/>
    </row>
    <row r="826" spans="11:11" ht="13.2">
      <c r="K826" s="8"/>
    </row>
    <row r="827" spans="11:11" ht="13.2">
      <c r="K827" s="8"/>
    </row>
    <row r="828" spans="11:11" ht="13.2">
      <c r="K828" s="8"/>
    </row>
    <row r="829" spans="11:11" ht="13.2">
      <c r="K829" s="8"/>
    </row>
    <row r="830" spans="11:11" ht="13.2">
      <c r="K830" s="8"/>
    </row>
    <row r="831" spans="11:11" ht="13.2">
      <c r="K831" s="8"/>
    </row>
    <row r="832" spans="11:11" ht="13.2">
      <c r="K832" s="8"/>
    </row>
    <row r="833" spans="11:11" ht="13.2">
      <c r="K833" s="8"/>
    </row>
    <row r="834" spans="11:11" ht="13.2">
      <c r="K834" s="8"/>
    </row>
    <row r="835" spans="11:11" ht="13.2">
      <c r="K835" s="8"/>
    </row>
    <row r="836" spans="11:11" ht="13.2">
      <c r="K836" s="8"/>
    </row>
    <row r="837" spans="11:11" ht="13.2">
      <c r="K837" s="8"/>
    </row>
    <row r="838" spans="11:11" ht="13.2">
      <c r="K838" s="8"/>
    </row>
    <row r="839" spans="11:11" ht="13.2">
      <c r="K839" s="8"/>
    </row>
    <row r="840" spans="11:11" ht="13.2">
      <c r="K840" s="8"/>
    </row>
    <row r="841" spans="11:11" ht="13.2">
      <c r="K841" s="8"/>
    </row>
    <row r="842" spans="11:11" ht="13.2">
      <c r="K842" s="8"/>
    </row>
    <row r="843" spans="11:11" ht="13.2">
      <c r="K843" s="8"/>
    </row>
    <row r="844" spans="11:11" ht="13.2">
      <c r="K844" s="8"/>
    </row>
    <row r="845" spans="11:11" ht="13.2">
      <c r="K845" s="8"/>
    </row>
    <row r="846" spans="11:11" ht="13.2">
      <c r="K846" s="8"/>
    </row>
    <row r="847" spans="11:11" ht="13.2">
      <c r="K847" s="8"/>
    </row>
    <row r="848" spans="11:11" ht="13.2">
      <c r="K848" s="8"/>
    </row>
    <row r="849" spans="11:11" ht="13.2">
      <c r="K849" s="8"/>
    </row>
    <row r="850" spans="11:11" ht="13.2">
      <c r="K850" s="8"/>
    </row>
    <row r="851" spans="11:11" ht="13.2">
      <c r="K851" s="8"/>
    </row>
    <row r="852" spans="11:11" ht="13.2">
      <c r="K852" s="8"/>
    </row>
    <row r="853" spans="11:11" ht="13.2">
      <c r="K853" s="8"/>
    </row>
    <row r="854" spans="11:11" ht="13.2">
      <c r="K854" s="8"/>
    </row>
    <row r="855" spans="11:11" ht="13.2">
      <c r="K855" s="8"/>
    </row>
    <row r="856" spans="11:11" ht="13.2">
      <c r="K856" s="8"/>
    </row>
    <row r="857" spans="11:11" ht="13.2">
      <c r="K857" s="8"/>
    </row>
    <row r="858" spans="11:11" ht="13.2">
      <c r="K858" s="8"/>
    </row>
    <row r="859" spans="11:11" ht="13.2">
      <c r="K859" s="8"/>
    </row>
    <row r="860" spans="11:11" ht="13.2">
      <c r="K860" s="8"/>
    </row>
    <row r="861" spans="11:11" ht="13.2">
      <c r="K861" s="8"/>
    </row>
    <row r="862" spans="11:11" ht="13.2">
      <c r="K862" s="8"/>
    </row>
    <row r="863" spans="11:11" ht="13.2">
      <c r="K863" s="8"/>
    </row>
    <row r="864" spans="11:11" ht="13.2">
      <c r="K864" s="8"/>
    </row>
    <row r="865" spans="11:11" ht="13.2">
      <c r="K865" s="8"/>
    </row>
    <row r="866" spans="11:11" ht="13.2">
      <c r="K866" s="8"/>
    </row>
    <row r="867" spans="11:11" ht="13.2">
      <c r="K867" s="8"/>
    </row>
    <row r="868" spans="11:11" ht="13.2">
      <c r="K868" s="8"/>
    </row>
    <row r="869" spans="11:11" ht="13.2">
      <c r="K869" s="8"/>
    </row>
    <row r="870" spans="11:11" ht="13.2">
      <c r="K870" s="8"/>
    </row>
    <row r="871" spans="11:11" ht="13.2">
      <c r="K871" s="8"/>
    </row>
    <row r="872" spans="11:11" ht="13.2">
      <c r="K872" s="8"/>
    </row>
    <row r="873" spans="11:11" ht="13.2">
      <c r="K873" s="8"/>
    </row>
    <row r="874" spans="11:11" ht="13.2">
      <c r="K874" s="8"/>
    </row>
    <row r="875" spans="11:11" ht="13.2">
      <c r="K875" s="8"/>
    </row>
    <row r="876" spans="11:11" ht="13.2">
      <c r="K876" s="8"/>
    </row>
    <row r="877" spans="11:11" ht="13.2">
      <c r="K877" s="8"/>
    </row>
    <row r="878" spans="11:11" ht="13.2">
      <c r="K878" s="8"/>
    </row>
    <row r="879" spans="11:11" ht="13.2">
      <c r="K879" s="8"/>
    </row>
    <row r="880" spans="11:11" ht="13.2">
      <c r="K880" s="8"/>
    </row>
    <row r="881" spans="11:11" ht="13.2">
      <c r="K881" s="8"/>
    </row>
    <row r="882" spans="11:11" ht="13.2">
      <c r="K882" s="8"/>
    </row>
    <row r="883" spans="11:11" ht="13.2">
      <c r="K883" s="8"/>
    </row>
    <row r="884" spans="11:11" ht="13.2">
      <c r="K884" s="8"/>
    </row>
    <row r="885" spans="11:11" ht="13.2">
      <c r="K885" s="8"/>
    </row>
    <row r="886" spans="11:11" ht="13.2">
      <c r="K886" s="8"/>
    </row>
    <row r="887" spans="11:11" ht="13.2">
      <c r="K887" s="8"/>
    </row>
    <row r="888" spans="11:11" ht="13.2">
      <c r="K888" s="8"/>
    </row>
    <row r="889" spans="11:11" ht="13.2">
      <c r="K889" s="8"/>
    </row>
    <row r="890" spans="11:11" ht="13.2">
      <c r="K890" s="8"/>
    </row>
    <row r="891" spans="11:11" ht="13.2">
      <c r="K891" s="8"/>
    </row>
    <row r="892" spans="11:11" ht="13.2">
      <c r="K892" s="8"/>
    </row>
    <row r="893" spans="11:11" ht="13.2">
      <c r="K893" s="8"/>
    </row>
    <row r="894" spans="11:11" ht="13.2">
      <c r="K894" s="8"/>
    </row>
    <row r="895" spans="11:11" ht="13.2">
      <c r="K895" s="8"/>
    </row>
    <row r="896" spans="11:11" ht="13.2">
      <c r="K896" s="8"/>
    </row>
    <row r="897" spans="11:11" ht="13.2">
      <c r="K897" s="8"/>
    </row>
    <row r="898" spans="11:11" ht="13.2">
      <c r="K898" s="8"/>
    </row>
    <row r="899" spans="11:11" ht="13.2">
      <c r="K899" s="8"/>
    </row>
    <row r="900" spans="11:11" ht="13.2">
      <c r="K900" s="8"/>
    </row>
    <row r="901" spans="11:11" ht="13.2">
      <c r="K901" s="8"/>
    </row>
    <row r="902" spans="11:11" ht="13.2">
      <c r="K902" s="8"/>
    </row>
    <row r="903" spans="11:11" ht="13.2">
      <c r="K903" s="8"/>
    </row>
    <row r="904" spans="11:11" ht="13.2">
      <c r="K904" s="8"/>
    </row>
    <row r="905" spans="11:11" ht="13.2">
      <c r="K905" s="8"/>
    </row>
    <row r="906" spans="11:11" ht="13.2">
      <c r="K906" s="8"/>
    </row>
    <row r="907" spans="11:11" ht="13.2">
      <c r="K907" s="8"/>
    </row>
    <row r="908" spans="11:11" ht="13.2">
      <c r="K908" s="8"/>
    </row>
    <row r="909" spans="11:11" ht="13.2">
      <c r="K909" s="8"/>
    </row>
    <row r="910" spans="11:11" ht="13.2">
      <c r="K910" s="8"/>
    </row>
    <row r="911" spans="11:11" ht="13.2">
      <c r="K911" s="8"/>
    </row>
    <row r="912" spans="11:11" ht="13.2">
      <c r="K912" s="8"/>
    </row>
    <row r="913" spans="11:11" ht="13.2">
      <c r="K913" s="8"/>
    </row>
    <row r="914" spans="11:11" ht="13.2">
      <c r="K914" s="8"/>
    </row>
    <row r="915" spans="11:11" ht="13.2">
      <c r="K915" s="8"/>
    </row>
    <row r="916" spans="11:11" ht="13.2">
      <c r="K916" s="8"/>
    </row>
    <row r="917" spans="11:11" ht="13.2">
      <c r="K917" s="8"/>
    </row>
    <row r="918" spans="11:11" ht="13.2">
      <c r="K918" s="8"/>
    </row>
    <row r="919" spans="11:11" ht="13.2">
      <c r="K919" s="8"/>
    </row>
    <row r="920" spans="11:11" ht="13.2">
      <c r="K920" s="8"/>
    </row>
    <row r="921" spans="11:11" ht="13.2">
      <c r="K921" s="8"/>
    </row>
    <row r="922" spans="11:11" ht="13.2">
      <c r="K922" s="8"/>
    </row>
    <row r="923" spans="11:11" ht="13.2">
      <c r="K923" s="8"/>
    </row>
    <row r="924" spans="11:11" ht="13.2">
      <c r="K924" s="8"/>
    </row>
    <row r="925" spans="11:11" ht="13.2">
      <c r="K925" s="8"/>
    </row>
    <row r="926" spans="11:11" ht="13.2">
      <c r="K926" s="8"/>
    </row>
    <row r="927" spans="11:11" ht="13.2">
      <c r="K927" s="8"/>
    </row>
    <row r="928" spans="11:11" ht="13.2">
      <c r="K928" s="8"/>
    </row>
    <row r="929" spans="11:11" ht="13.2">
      <c r="K929" s="8"/>
    </row>
    <row r="930" spans="11:11" ht="13.2">
      <c r="K930" s="8"/>
    </row>
    <row r="931" spans="11:11" ht="13.2">
      <c r="K931" s="8"/>
    </row>
    <row r="932" spans="11:11" ht="13.2">
      <c r="K932" s="8"/>
    </row>
    <row r="933" spans="11:11" ht="13.2">
      <c r="K933" s="8"/>
    </row>
    <row r="934" spans="11:11" ht="13.2">
      <c r="K934" s="8"/>
    </row>
    <row r="935" spans="11:11" ht="13.2">
      <c r="K935" s="8"/>
    </row>
    <row r="936" spans="11:11" ht="13.2">
      <c r="K936" s="8"/>
    </row>
    <row r="937" spans="11:11" ht="13.2">
      <c r="K937" s="8"/>
    </row>
    <row r="938" spans="11:11" ht="13.2">
      <c r="K938" s="8"/>
    </row>
    <row r="939" spans="11:11" ht="13.2">
      <c r="K939" s="8"/>
    </row>
    <row r="940" spans="11:11" ht="13.2">
      <c r="K940" s="8"/>
    </row>
    <row r="941" spans="11:11" ht="13.2">
      <c r="K941" s="8"/>
    </row>
    <row r="942" spans="11:11" ht="13.2">
      <c r="K942" s="8"/>
    </row>
    <row r="943" spans="11:11" ht="13.2">
      <c r="K943" s="8"/>
    </row>
    <row r="944" spans="11:11" ht="13.2">
      <c r="K944" s="8"/>
    </row>
    <row r="945" spans="11:11" ht="13.2">
      <c r="K945" s="8"/>
    </row>
    <row r="946" spans="11:11" ht="13.2">
      <c r="K946" s="8"/>
    </row>
    <row r="947" spans="11:11" ht="13.2">
      <c r="K947" s="8"/>
    </row>
    <row r="948" spans="11:11" ht="13.2">
      <c r="K948" s="8"/>
    </row>
    <row r="949" spans="11:11" ht="13.2">
      <c r="K949" s="8"/>
    </row>
    <row r="950" spans="11:11" ht="13.2">
      <c r="K950" s="8"/>
    </row>
    <row r="951" spans="11:11" ht="13.2">
      <c r="K951" s="8"/>
    </row>
    <row r="952" spans="11:11" ht="13.2">
      <c r="K952" s="8"/>
    </row>
    <row r="953" spans="11:11" ht="13.2">
      <c r="K953" s="8"/>
    </row>
    <row r="954" spans="11:11" ht="13.2">
      <c r="K954" s="8"/>
    </row>
    <row r="955" spans="11:11" ht="13.2">
      <c r="K955" s="8"/>
    </row>
    <row r="956" spans="11:11" ht="13.2">
      <c r="K956" s="8"/>
    </row>
    <row r="957" spans="11:11" ht="13.2">
      <c r="K957" s="8"/>
    </row>
    <row r="958" spans="11:11" ht="13.2">
      <c r="K958" s="8"/>
    </row>
    <row r="959" spans="11:11" ht="13.2">
      <c r="K959" s="8"/>
    </row>
    <row r="960" spans="11:11" ht="13.2">
      <c r="K960" s="8"/>
    </row>
    <row r="961" spans="11:11" ht="13.2">
      <c r="K961" s="8"/>
    </row>
    <row r="962" spans="11:11" ht="13.2">
      <c r="K962" s="8"/>
    </row>
    <row r="963" spans="11:11" ht="13.2">
      <c r="K963" s="8"/>
    </row>
    <row r="964" spans="11:11" ht="13.2">
      <c r="K964" s="8"/>
    </row>
    <row r="965" spans="11:11" ht="13.2">
      <c r="K965" s="8"/>
    </row>
    <row r="966" spans="11:11" ht="13.2">
      <c r="K966" s="8"/>
    </row>
    <row r="967" spans="11:11" ht="13.2">
      <c r="K967" s="8"/>
    </row>
    <row r="968" spans="11:11" ht="13.2">
      <c r="K968" s="8"/>
    </row>
    <row r="969" spans="11:11" ht="13.2">
      <c r="K969" s="8"/>
    </row>
    <row r="970" spans="11:11" ht="13.2">
      <c r="K970" s="8"/>
    </row>
    <row r="971" spans="11:11" ht="13.2">
      <c r="K971" s="8"/>
    </row>
    <row r="972" spans="11:11" ht="13.2">
      <c r="K972" s="8"/>
    </row>
    <row r="973" spans="11:11" ht="13.2">
      <c r="K973" s="8"/>
    </row>
    <row r="974" spans="11:11" ht="13.2">
      <c r="K974" s="8"/>
    </row>
    <row r="975" spans="11:11" ht="13.2">
      <c r="K975" s="8"/>
    </row>
    <row r="976" spans="11:11" ht="13.2">
      <c r="K976" s="8"/>
    </row>
    <row r="977" spans="11:11" ht="13.2">
      <c r="K977" s="8"/>
    </row>
    <row r="978" spans="11:11" ht="13.2">
      <c r="K978" s="8"/>
    </row>
    <row r="979" spans="11:11" ht="13.2">
      <c r="K979" s="8"/>
    </row>
    <row r="980" spans="11:11" ht="13.2">
      <c r="K980" s="8"/>
    </row>
    <row r="981" spans="11:11" ht="13.2">
      <c r="K981" s="8"/>
    </row>
    <row r="982" spans="11:11" ht="13.2">
      <c r="K982" s="8"/>
    </row>
    <row r="983" spans="11:11" ht="13.2">
      <c r="K983" s="8"/>
    </row>
    <row r="984" spans="11:11" ht="13.2">
      <c r="K984" s="8"/>
    </row>
    <row r="985" spans="11:11" ht="13.2">
      <c r="K985" s="8"/>
    </row>
    <row r="986" spans="11:11" ht="13.2">
      <c r="K986" s="8"/>
    </row>
    <row r="987" spans="11:11" ht="13.2">
      <c r="K987" s="8"/>
    </row>
    <row r="988" spans="11:11" ht="13.2">
      <c r="K988" s="8"/>
    </row>
    <row r="989" spans="11:11" ht="13.2">
      <c r="K989" s="8"/>
    </row>
    <row r="990" spans="11:11" ht="13.2">
      <c r="K990" s="8"/>
    </row>
    <row r="991" spans="11:11" ht="13.2">
      <c r="K991" s="8"/>
    </row>
    <row r="992" spans="11:11" ht="13.2">
      <c r="K992" s="8"/>
    </row>
    <row r="993" spans="11:11" ht="13.2">
      <c r="K993" s="8"/>
    </row>
    <row r="994" spans="11:11" ht="13.2">
      <c r="K994" s="8"/>
    </row>
    <row r="995" spans="11:11" ht="13.2">
      <c r="K995" s="8"/>
    </row>
    <row r="996" spans="11:11" ht="13.2">
      <c r="K996" s="8"/>
    </row>
    <row r="997" spans="11:11" ht="13.2">
      <c r="K997" s="8"/>
    </row>
    <row r="998" spans="11:11" ht="13.2">
      <c r="K998" s="8"/>
    </row>
    <row r="999" spans="11:11" ht="13.2">
      <c r="K999" s="8"/>
    </row>
    <row r="1000" spans="11:11" ht="13.2">
      <c r="K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69"/>
  <sheetViews>
    <sheetView tabSelected="1" topLeftCell="Z1" workbookViewId="0">
      <selection activeCell="AE2" sqref="AE2"/>
    </sheetView>
  </sheetViews>
  <sheetFormatPr defaultColWidth="12.6640625" defaultRowHeight="15.75" customHeight="1"/>
  <cols>
    <col min="4" max="4" width="26.33203125" customWidth="1"/>
    <col min="5" max="5" width="27.33203125" customWidth="1"/>
    <col min="6" max="6" width="25.44140625" customWidth="1"/>
    <col min="7" max="7" width="37.44140625" customWidth="1"/>
    <col min="8" max="8" width="35.44140625" customWidth="1"/>
    <col min="9" max="9" width="27.21875" customWidth="1"/>
    <col min="10" max="10" width="18.88671875" customWidth="1"/>
    <col min="11" max="14" width="34.6640625" customWidth="1"/>
    <col min="22" max="22" width="19.77734375" customWidth="1"/>
  </cols>
  <sheetData>
    <row r="1" spans="1:31" ht="47.4" customHeight="1">
      <c r="A1" s="13" t="s">
        <v>16</v>
      </c>
      <c r="B1" s="1" t="s">
        <v>3</v>
      </c>
      <c r="C1" s="1" t="s">
        <v>4</v>
      </c>
      <c r="D1" s="13" t="s">
        <v>17</v>
      </c>
      <c r="E1" s="13" t="s">
        <v>18</v>
      </c>
      <c r="F1" s="13" t="s">
        <v>19</v>
      </c>
      <c r="G1" s="13" t="s">
        <v>20</v>
      </c>
      <c r="H1" s="13" t="s">
        <v>21</v>
      </c>
      <c r="I1" s="13" t="s">
        <v>22</v>
      </c>
      <c r="J1" s="13" t="s">
        <v>23</v>
      </c>
      <c r="K1" s="13" t="s">
        <v>24</v>
      </c>
      <c r="L1" s="14" t="s">
        <v>25</v>
      </c>
      <c r="M1" s="14" t="s">
        <v>26</v>
      </c>
      <c r="N1" s="14" t="s">
        <v>27</v>
      </c>
      <c r="R1" s="2" t="s">
        <v>9</v>
      </c>
      <c r="U1" s="15" t="s">
        <v>16</v>
      </c>
      <c r="V1" s="15" t="s">
        <v>28</v>
      </c>
      <c r="W1" s="15" t="s">
        <v>29</v>
      </c>
      <c r="X1" s="15" t="s">
        <v>30</v>
      </c>
      <c r="Y1" s="15" t="s">
        <v>31</v>
      </c>
      <c r="AD1" t="s">
        <v>27</v>
      </c>
      <c r="AE1" t="s">
        <v>45</v>
      </c>
    </row>
    <row r="2" spans="1:31" ht="15.75" customHeight="1">
      <c r="A2" s="16">
        <v>45222</v>
      </c>
      <c r="B2" s="5">
        <v>11408.79</v>
      </c>
      <c r="C2" s="5" t="s">
        <v>12</v>
      </c>
      <c r="D2" s="17">
        <v>465.74</v>
      </c>
      <c r="E2" s="17">
        <v>206.67</v>
      </c>
      <c r="F2" s="17">
        <v>25447.62</v>
      </c>
      <c r="G2" s="17">
        <v>1.51</v>
      </c>
      <c r="H2" s="17">
        <v>525.29999999999995</v>
      </c>
      <c r="I2" s="17">
        <v>257.56</v>
      </c>
      <c r="J2" s="17">
        <v>39.020000000000003</v>
      </c>
      <c r="K2" s="17">
        <v>10.4</v>
      </c>
      <c r="L2" s="18">
        <v>337.10800599999999</v>
      </c>
      <c r="M2" s="18">
        <v>167.732561</v>
      </c>
      <c r="N2" s="18">
        <v>504.84056700000002</v>
      </c>
      <c r="P2" s="19" t="e">
        <f t="array" ref="P2">LINEST(B2:B81,D2:D81,1,1)</f>
        <v>#VALUE!</v>
      </c>
      <c r="Q2" s="19"/>
      <c r="R2" s="8">
        <v>150</v>
      </c>
      <c r="U2" s="20">
        <v>45222</v>
      </c>
      <c r="V2" s="21">
        <v>206.67</v>
      </c>
      <c r="W2" s="21">
        <v>25447.62</v>
      </c>
      <c r="X2" s="22">
        <v>11408.79</v>
      </c>
      <c r="Y2" s="22">
        <v>1715768.5</v>
      </c>
      <c r="Z2" s="3">
        <f t="shared" ref="Z2:AC2" si="0">V2/V20</f>
        <v>8.6400501672240786</v>
      </c>
      <c r="AA2" s="3">
        <f t="shared" si="0"/>
        <v>7.7463760616115183</v>
      </c>
      <c r="AB2" s="3">
        <f t="shared" si="0"/>
        <v>75.141869195811111</v>
      </c>
      <c r="AC2" s="3">
        <f t="shared" si="0"/>
        <v>110.18858533703246</v>
      </c>
    </row>
    <row r="3" spans="1:31" ht="15.75" customHeight="1">
      <c r="A3" s="16">
        <v>45192</v>
      </c>
      <c r="B3" s="5">
        <v>10555.69</v>
      </c>
      <c r="C3" s="4">
        <v>1579133.18</v>
      </c>
      <c r="D3" s="17">
        <v>469.77</v>
      </c>
      <c r="E3" s="17">
        <v>207.78</v>
      </c>
      <c r="F3" s="17">
        <v>25542.73</v>
      </c>
      <c r="G3" s="17">
        <v>1.39</v>
      </c>
      <c r="H3" s="17">
        <v>441.13</v>
      </c>
      <c r="I3" s="17">
        <v>260.60000000000002</v>
      </c>
      <c r="J3" s="17">
        <v>42.55</v>
      </c>
      <c r="K3" s="17">
        <v>7.87</v>
      </c>
      <c r="L3" s="18">
        <v>335.057635</v>
      </c>
      <c r="M3" s="18">
        <v>166.76813000000001</v>
      </c>
      <c r="N3" s="18">
        <v>501.82576499999999</v>
      </c>
      <c r="P3" s="19"/>
      <c r="Q3" s="19"/>
      <c r="R3" s="10">
        <v>149.60018530290296</v>
      </c>
      <c r="U3" s="20">
        <v>45192</v>
      </c>
      <c r="V3" s="21">
        <v>207.78</v>
      </c>
      <c r="W3" s="21">
        <v>25542.73</v>
      </c>
      <c r="X3" s="22">
        <v>10555.69</v>
      </c>
      <c r="Y3" s="23">
        <v>1579133.18</v>
      </c>
      <c r="AD3">
        <v>504.84056700000002</v>
      </c>
      <c r="AE3">
        <v>20426182.52</v>
      </c>
    </row>
    <row r="4" spans="1:31" ht="15.75" customHeight="1">
      <c r="A4" s="16">
        <v>45161</v>
      </c>
      <c r="B4" s="5">
        <v>10586.02</v>
      </c>
      <c r="C4" s="4">
        <v>1576536.56</v>
      </c>
      <c r="D4" s="17">
        <v>489.04</v>
      </c>
      <c r="E4" s="17">
        <v>217.43</v>
      </c>
      <c r="F4" s="17">
        <v>27084.79</v>
      </c>
      <c r="G4" s="17">
        <v>1.39</v>
      </c>
      <c r="H4" s="17">
        <v>415.75</v>
      </c>
      <c r="I4" s="17">
        <v>270.20999999999998</v>
      </c>
      <c r="J4" s="17">
        <v>44.33</v>
      </c>
      <c r="K4" s="17">
        <v>7.35</v>
      </c>
      <c r="L4" s="18">
        <v>330.29007799999999</v>
      </c>
      <c r="M4" s="18">
        <v>165.32258999999999</v>
      </c>
      <c r="N4" s="18">
        <v>495.61266799999999</v>
      </c>
      <c r="P4" s="19" t="s">
        <v>10</v>
      </c>
      <c r="Q4" s="19"/>
      <c r="R4" s="10">
        <v>148.92627824243672</v>
      </c>
      <c r="U4" s="20">
        <v>45161</v>
      </c>
      <c r="V4" s="21">
        <v>217.43</v>
      </c>
      <c r="W4" s="21">
        <v>27084.79</v>
      </c>
      <c r="X4" s="22">
        <v>10586.02</v>
      </c>
      <c r="Y4" s="23">
        <v>1576536.56</v>
      </c>
      <c r="AD4">
        <v>501.82576499999999</v>
      </c>
      <c r="AE4">
        <v>20297175.050000001</v>
      </c>
    </row>
    <row r="5" spans="1:31" ht="15.75" customHeight="1">
      <c r="A5" s="16">
        <v>45130</v>
      </c>
      <c r="B5" s="5">
        <v>9964.61</v>
      </c>
      <c r="C5" s="4">
        <v>1533645.2</v>
      </c>
      <c r="D5" s="17">
        <v>480.28</v>
      </c>
      <c r="E5" s="17">
        <v>229.35</v>
      </c>
      <c r="F5" s="17">
        <v>29014.2</v>
      </c>
      <c r="G5" s="17">
        <v>1.44</v>
      </c>
      <c r="H5" s="17">
        <v>456.98</v>
      </c>
      <c r="I5" s="17">
        <v>249.49</v>
      </c>
      <c r="J5" s="17">
        <v>40.049999999999997</v>
      </c>
      <c r="K5" s="17">
        <v>6.42</v>
      </c>
      <c r="L5" s="18">
        <v>328.48374799999999</v>
      </c>
      <c r="M5" s="18">
        <v>164.47766200000001</v>
      </c>
      <c r="N5" s="18">
        <v>492.96141</v>
      </c>
      <c r="P5" s="19"/>
      <c r="Q5" s="19"/>
      <c r="R5" s="10">
        <v>153.90920467534605</v>
      </c>
      <c r="U5" s="20">
        <v>45130</v>
      </c>
      <c r="V5" s="21">
        <v>229.35</v>
      </c>
      <c r="W5" s="21">
        <v>29014.2</v>
      </c>
      <c r="X5" s="22">
        <v>9964.61</v>
      </c>
      <c r="Y5" s="23">
        <v>1533645.2</v>
      </c>
      <c r="AD5">
        <v>495.61266799999999</v>
      </c>
      <c r="AE5">
        <v>20059024.559999999</v>
      </c>
    </row>
    <row r="6" spans="1:31" ht="15.75" customHeight="1">
      <c r="A6" s="16">
        <v>45100</v>
      </c>
      <c r="B6" s="5">
        <v>9335.06</v>
      </c>
      <c r="C6" s="4">
        <v>1475464.27</v>
      </c>
      <c r="D6" s="17">
        <v>435.22</v>
      </c>
      <c r="E6" s="17">
        <v>199.21</v>
      </c>
      <c r="F6" s="17">
        <v>26038.67</v>
      </c>
      <c r="G6" s="17">
        <v>1.48</v>
      </c>
      <c r="H6" s="17">
        <v>487.26</v>
      </c>
      <c r="I6" s="17">
        <v>234.53</v>
      </c>
      <c r="J6" s="17">
        <v>35.69</v>
      </c>
      <c r="K6" s="17">
        <v>5.38</v>
      </c>
      <c r="L6" s="18">
        <v>327.662622</v>
      </c>
      <c r="M6" s="18">
        <v>163.10567399999999</v>
      </c>
      <c r="N6" s="18">
        <v>490.76829600000002</v>
      </c>
      <c r="P6" s="24"/>
      <c r="Q6" s="24"/>
      <c r="R6" s="10">
        <v>158.05621709983654</v>
      </c>
      <c r="U6" s="20">
        <v>45100</v>
      </c>
      <c r="V6" s="21">
        <v>199.21</v>
      </c>
      <c r="W6" s="21">
        <v>26038.67</v>
      </c>
      <c r="X6" s="22">
        <v>9335.06</v>
      </c>
      <c r="Y6" s="23">
        <v>1475464.27</v>
      </c>
      <c r="AD6">
        <v>492.96141</v>
      </c>
      <c r="AE6">
        <v>19808626.07</v>
      </c>
    </row>
    <row r="7" spans="1:31" ht="15.75" customHeight="1">
      <c r="A7" s="16">
        <v>45069</v>
      </c>
      <c r="B7" s="5">
        <v>9415.19</v>
      </c>
      <c r="C7" s="4">
        <v>1489145.5</v>
      </c>
      <c r="D7" s="17">
        <v>422.74</v>
      </c>
      <c r="E7" s="17">
        <v>196.64</v>
      </c>
      <c r="F7" s="17">
        <v>27489.85</v>
      </c>
      <c r="G7" s="17">
        <v>1.59</v>
      </c>
      <c r="H7" s="17">
        <v>547.36</v>
      </c>
      <c r="I7" s="17">
        <v>224.51</v>
      </c>
      <c r="J7" s="17">
        <v>33.78</v>
      </c>
      <c r="K7" s="17">
        <v>5.03</v>
      </c>
      <c r="L7" s="18">
        <v>325.71658000000002</v>
      </c>
      <c r="M7" s="18">
        <v>162.455645</v>
      </c>
      <c r="N7" s="18">
        <v>488.17222500000003</v>
      </c>
      <c r="R7" s="10">
        <v>158.16414751056536</v>
      </c>
      <c r="U7" s="20">
        <v>45069</v>
      </c>
      <c r="V7" s="21">
        <v>196.64</v>
      </c>
      <c r="W7" s="21">
        <v>27489.85</v>
      </c>
      <c r="X7" s="22">
        <v>9415.19</v>
      </c>
      <c r="Y7" s="23">
        <v>1489145.5</v>
      </c>
      <c r="AD7">
        <v>490.76829600000002</v>
      </c>
      <c r="AE7">
        <v>19698855.260000002</v>
      </c>
    </row>
    <row r="8" spans="1:31" ht="15.75" customHeight="1">
      <c r="A8" s="16">
        <v>45039</v>
      </c>
      <c r="B8" s="5">
        <v>8898.14</v>
      </c>
      <c r="C8" s="4">
        <v>1407007.55</v>
      </c>
      <c r="D8" s="17">
        <v>412.24</v>
      </c>
      <c r="E8" s="17">
        <v>200.57</v>
      </c>
      <c r="F8" s="17">
        <v>29043.74</v>
      </c>
      <c r="G8" s="17">
        <v>1.62</v>
      </c>
      <c r="H8" s="17">
        <v>605.65</v>
      </c>
      <c r="I8" s="17">
        <v>210.06</v>
      </c>
      <c r="J8" s="17">
        <v>31.23</v>
      </c>
      <c r="K8" s="17">
        <v>5.0599999999999996</v>
      </c>
      <c r="L8" s="18">
        <v>323.861876</v>
      </c>
      <c r="M8" s="18">
        <v>161.760468</v>
      </c>
      <c r="N8" s="18">
        <v>485.622344</v>
      </c>
      <c r="P8" s="25">
        <f>D2/D81</f>
        <v>8.2388112506633639</v>
      </c>
      <c r="R8" s="10">
        <v>158.12378204883268</v>
      </c>
      <c r="U8" s="20">
        <v>45039</v>
      </c>
      <c r="V8" s="21">
        <v>200.57</v>
      </c>
      <c r="W8" s="21">
        <v>29043.74</v>
      </c>
      <c r="X8" s="22">
        <v>8898.14</v>
      </c>
      <c r="Y8" s="23">
        <v>1407007.55</v>
      </c>
      <c r="AD8">
        <v>488.17222500000003</v>
      </c>
      <c r="AE8">
        <v>19934140.710000001</v>
      </c>
    </row>
    <row r="9" spans="1:31" ht="13.2">
      <c r="A9" s="26">
        <v>45008</v>
      </c>
      <c r="B9" s="5">
        <v>8685.2999999999993</v>
      </c>
      <c r="C9" s="4">
        <v>1410443.01</v>
      </c>
      <c r="D9" s="27">
        <v>447.25</v>
      </c>
      <c r="E9" s="27">
        <v>219.34</v>
      </c>
      <c r="F9" s="27">
        <v>30050.19</v>
      </c>
      <c r="G9" s="27">
        <v>1.29</v>
      </c>
      <c r="H9" s="27">
        <v>492.72</v>
      </c>
      <c r="I9" s="27">
        <v>226.61</v>
      </c>
      <c r="J9" s="27">
        <v>35.32</v>
      </c>
      <c r="K9" s="27">
        <v>5.57</v>
      </c>
      <c r="L9" s="18">
        <v>321.44113700000003</v>
      </c>
      <c r="M9" s="18">
        <v>160.59443099999999</v>
      </c>
      <c r="N9" s="18">
        <v>482.03556800000001</v>
      </c>
      <c r="R9" s="10">
        <v>162.39427653621638</v>
      </c>
      <c r="U9" s="28">
        <v>45008</v>
      </c>
      <c r="V9" s="29">
        <v>219.34</v>
      </c>
      <c r="W9" s="29">
        <v>30050.19</v>
      </c>
      <c r="X9" s="22">
        <v>8685.2999999999993</v>
      </c>
      <c r="Y9" s="23">
        <v>1410443.01</v>
      </c>
      <c r="AD9">
        <v>485.622344</v>
      </c>
      <c r="AE9">
        <v>19547454.239999998</v>
      </c>
    </row>
    <row r="10" spans="1:31" ht="13.2">
      <c r="A10" s="26">
        <v>44980</v>
      </c>
      <c r="B10" s="5">
        <v>7534.76</v>
      </c>
      <c r="C10" s="4">
        <v>1235846.6200000001</v>
      </c>
      <c r="D10" s="27">
        <v>379.83</v>
      </c>
      <c r="E10" s="27">
        <v>184.99</v>
      </c>
      <c r="F10" s="27">
        <v>25528.240000000002</v>
      </c>
      <c r="G10" s="27">
        <v>1.1399999999999999</v>
      </c>
      <c r="H10" s="27">
        <v>454.1</v>
      </c>
      <c r="I10" s="27">
        <v>193.46899999999999</v>
      </c>
      <c r="J10" s="27">
        <v>31.19</v>
      </c>
      <c r="K10" s="27">
        <v>5.13</v>
      </c>
      <c r="L10" s="18">
        <v>320.209564</v>
      </c>
      <c r="M10" s="18">
        <v>159.955826</v>
      </c>
      <c r="N10" s="18">
        <v>480.16539</v>
      </c>
      <c r="P10" s="3">
        <f t="array" ref="P10:Q14">LINEST(N2:N76,B2:B76,1,1)</f>
        <v>1.7718912766143187E-2</v>
      </c>
      <c r="Q10" s="3">
        <v>341.04172969809622</v>
      </c>
      <c r="R10" s="10">
        <v>164.01937420700858</v>
      </c>
      <c r="U10" s="28">
        <v>44980</v>
      </c>
      <c r="V10" s="29">
        <v>184.99</v>
      </c>
      <c r="W10" s="29">
        <v>25528.240000000002</v>
      </c>
      <c r="X10" s="22">
        <v>7534.76</v>
      </c>
      <c r="Y10" s="23">
        <v>1235846.6200000001</v>
      </c>
      <c r="AD10">
        <v>482.03556800000001</v>
      </c>
      <c r="AE10">
        <v>18983787.34</v>
      </c>
    </row>
    <row r="11" spans="1:31" ht="13.2">
      <c r="A11" s="26">
        <v>44949</v>
      </c>
      <c r="B11" s="5">
        <v>8036.89</v>
      </c>
      <c r="C11" s="4">
        <v>1298726.6200000001</v>
      </c>
      <c r="D11" s="27">
        <v>394.12</v>
      </c>
      <c r="E11" s="27">
        <v>195.41</v>
      </c>
      <c r="F11" s="27">
        <v>26246.74</v>
      </c>
      <c r="G11" s="27">
        <v>1.3</v>
      </c>
      <c r="H11" s="27">
        <v>468.39</v>
      </c>
      <c r="I11" s="27">
        <v>197.41</v>
      </c>
      <c r="J11" s="27">
        <v>30.32</v>
      </c>
      <c r="K11" s="27">
        <v>5.18</v>
      </c>
      <c r="L11" s="30">
        <v>319.16703899999999</v>
      </c>
      <c r="M11" s="30">
        <v>159.22959299999999</v>
      </c>
      <c r="N11" s="30">
        <v>478.39663200000001</v>
      </c>
      <c r="P11" s="3">
        <v>8.7362265136520321E-4</v>
      </c>
      <c r="Q11" s="3">
        <v>3.9702670392696264</v>
      </c>
      <c r="R11" s="10">
        <v>161.59566946916036</v>
      </c>
      <c r="U11" s="28">
        <v>44949</v>
      </c>
      <c r="V11" s="29">
        <v>195.41</v>
      </c>
      <c r="W11" s="29">
        <v>26246.74</v>
      </c>
      <c r="X11" s="22">
        <v>8036.89</v>
      </c>
      <c r="Y11" s="23">
        <v>1298726.6200000001</v>
      </c>
      <c r="AD11">
        <v>480.16539</v>
      </c>
      <c r="AE11">
        <v>18544650.530000001</v>
      </c>
    </row>
    <row r="12" spans="1:31" ht="13.2">
      <c r="A12" s="26">
        <v>45282</v>
      </c>
      <c r="B12" s="5">
        <v>7829.49</v>
      </c>
      <c r="C12" s="4">
        <v>1282055.01</v>
      </c>
      <c r="D12" s="27">
        <v>384.72</v>
      </c>
      <c r="E12" s="27">
        <v>185.25</v>
      </c>
      <c r="F12" s="27">
        <v>25525.57</v>
      </c>
      <c r="G12" s="27">
        <v>1.27</v>
      </c>
      <c r="H12" s="27">
        <v>446.2</v>
      </c>
      <c r="I12" s="27">
        <v>198.2</v>
      </c>
      <c r="J12" s="27">
        <v>29.68</v>
      </c>
      <c r="K12" s="27">
        <v>5.41</v>
      </c>
      <c r="L12" s="30">
        <v>317.05303800000002</v>
      </c>
      <c r="M12" s="30">
        <v>158.09151299999999</v>
      </c>
      <c r="N12" s="30">
        <v>475.14455099999998</v>
      </c>
      <c r="P12" s="3">
        <v>0.84928692525100435</v>
      </c>
      <c r="Q12" s="3">
        <v>24.314260827805139</v>
      </c>
      <c r="R12" s="10">
        <v>163.74693753999304</v>
      </c>
      <c r="U12" s="28">
        <v>45282</v>
      </c>
      <c r="V12" s="29">
        <v>185.25</v>
      </c>
      <c r="W12" s="29">
        <v>25525.57</v>
      </c>
      <c r="X12" s="22">
        <v>7829.49</v>
      </c>
      <c r="Y12" s="23">
        <v>1282055.01</v>
      </c>
      <c r="AD12">
        <v>478.39663200000001</v>
      </c>
      <c r="AE12">
        <v>18085690.850000001</v>
      </c>
    </row>
    <row r="13" spans="1:31" ht="13.2">
      <c r="A13" s="26">
        <v>45252</v>
      </c>
      <c r="B13" s="5">
        <v>7309.45</v>
      </c>
      <c r="C13" s="4">
        <v>1190593.3899999999</v>
      </c>
      <c r="D13" s="27">
        <v>377.26</v>
      </c>
      <c r="E13" s="27">
        <v>184.44</v>
      </c>
      <c r="F13" s="27">
        <v>25583.23</v>
      </c>
      <c r="G13" s="27">
        <v>1.45</v>
      </c>
      <c r="H13" s="27">
        <v>474.91</v>
      </c>
      <c r="I13" s="27">
        <v>191.37</v>
      </c>
      <c r="J13" s="27">
        <v>30.36</v>
      </c>
      <c r="K13" s="27">
        <v>4.46</v>
      </c>
      <c r="L13" s="30">
        <v>315.08915200000001</v>
      </c>
      <c r="M13" s="30">
        <v>157.189853</v>
      </c>
      <c r="N13" s="30">
        <v>472.27900499999998</v>
      </c>
      <c r="P13" s="3">
        <v>411.36408136173645</v>
      </c>
      <c r="Q13" s="3">
        <v>73</v>
      </c>
      <c r="R13" s="10">
        <v>162.88412808077214</v>
      </c>
      <c r="U13" s="28">
        <v>45252</v>
      </c>
      <c r="V13" s="29">
        <v>184.44</v>
      </c>
      <c r="W13" s="29">
        <v>25583.23</v>
      </c>
      <c r="X13" s="22">
        <v>7309.45</v>
      </c>
      <c r="Y13" s="23">
        <v>1190593.3899999999</v>
      </c>
      <c r="AD13">
        <v>475.14455099999998</v>
      </c>
      <c r="AE13">
        <v>17682895.879999999</v>
      </c>
    </row>
    <row r="14" spans="1:31" ht="13.2">
      <c r="A14" s="26">
        <v>45221</v>
      </c>
      <c r="B14" s="5">
        <v>7305.42</v>
      </c>
      <c r="C14" s="4">
        <v>1211582.51</v>
      </c>
      <c r="D14" s="27">
        <v>444.15</v>
      </c>
      <c r="E14" s="27">
        <v>236.36</v>
      </c>
      <c r="F14" s="27">
        <v>30508.82</v>
      </c>
      <c r="G14" s="27">
        <v>2</v>
      </c>
      <c r="H14" s="27">
        <v>603.79999999999995</v>
      </c>
      <c r="I14" s="27">
        <v>205.79</v>
      </c>
      <c r="J14" s="27">
        <v>26.76</v>
      </c>
      <c r="K14" s="27">
        <v>4.42</v>
      </c>
      <c r="L14" s="30">
        <v>313.21304900000001</v>
      </c>
      <c r="M14" s="30">
        <v>156.257655</v>
      </c>
      <c r="N14" s="30">
        <v>469.47070400000001</v>
      </c>
      <c r="P14" s="3">
        <v>243191.56673011725</v>
      </c>
      <c r="Q14" s="3">
        <v>43156.379410985384</v>
      </c>
      <c r="R14" s="10">
        <v>165.84707107873334</v>
      </c>
      <c r="U14" s="31" t="s">
        <v>32</v>
      </c>
      <c r="V14" s="29" t="s">
        <v>32</v>
      </c>
      <c r="W14" s="29" t="s">
        <v>32</v>
      </c>
      <c r="X14" s="32"/>
      <c r="Y14" s="32"/>
      <c r="AD14">
        <v>472.27900499999998</v>
      </c>
      <c r="AE14">
        <v>17861639.129999999</v>
      </c>
    </row>
    <row r="15" spans="1:31" ht="13.2">
      <c r="A15" s="26">
        <v>45191</v>
      </c>
      <c r="B15" s="5">
        <v>6780.8</v>
      </c>
      <c r="C15" s="4">
        <v>1116438.1000000001</v>
      </c>
      <c r="D15" s="27">
        <v>399.54</v>
      </c>
      <c r="E15" s="27">
        <v>210.26</v>
      </c>
      <c r="F15" s="27">
        <v>26149.16</v>
      </c>
      <c r="G15" s="27">
        <v>1.64</v>
      </c>
      <c r="H15" s="27">
        <v>516.42999999999995</v>
      </c>
      <c r="I15" s="27">
        <v>187.65</v>
      </c>
      <c r="J15" s="27">
        <v>32.69</v>
      </c>
      <c r="K15" s="27">
        <v>5.56</v>
      </c>
      <c r="L15" s="30">
        <v>309.846228</v>
      </c>
      <c r="M15" s="30">
        <v>154.12119200000001</v>
      </c>
      <c r="N15" s="30">
        <v>463.96742</v>
      </c>
      <c r="R15" s="10">
        <v>164.64695906087778</v>
      </c>
      <c r="U15" s="31" t="s">
        <v>32</v>
      </c>
      <c r="V15" s="29" t="s">
        <v>32</v>
      </c>
      <c r="W15" s="29" t="s">
        <v>32</v>
      </c>
      <c r="X15" s="32"/>
      <c r="Y15" s="32"/>
      <c r="AD15">
        <v>469.47070400000001</v>
      </c>
      <c r="AE15">
        <v>17305835.219999999</v>
      </c>
    </row>
    <row r="16" spans="1:31" ht="13.2">
      <c r="A16" s="26">
        <v>45160</v>
      </c>
      <c r="B16" s="5">
        <v>6579.63</v>
      </c>
      <c r="C16" s="4">
        <v>1072792.68</v>
      </c>
      <c r="D16" s="27">
        <v>403.51</v>
      </c>
      <c r="E16" s="27">
        <v>213.59</v>
      </c>
      <c r="F16" s="27">
        <v>26670.3</v>
      </c>
      <c r="G16" s="27">
        <v>1.76</v>
      </c>
      <c r="H16" s="27">
        <v>515.52</v>
      </c>
      <c r="I16" s="27">
        <v>188.16</v>
      </c>
      <c r="J16" s="27">
        <v>27.6</v>
      </c>
      <c r="K16" s="27">
        <v>4.2699999999999996</v>
      </c>
      <c r="L16" s="30">
        <v>307.47576900000001</v>
      </c>
      <c r="M16" s="30">
        <v>152.98560499999999</v>
      </c>
      <c r="N16" s="30">
        <v>460.46137399999998</v>
      </c>
      <c r="R16" s="10">
        <v>163.04756954418409</v>
      </c>
      <c r="U16" s="31" t="s">
        <v>32</v>
      </c>
      <c r="V16" s="29" t="s">
        <v>32</v>
      </c>
      <c r="W16" s="29" t="s">
        <v>32</v>
      </c>
      <c r="X16" s="32"/>
      <c r="Y16" s="32"/>
      <c r="AD16">
        <v>463.96742</v>
      </c>
      <c r="AE16">
        <v>17253960.260000002</v>
      </c>
    </row>
    <row r="17" spans="1:31" ht="13.2">
      <c r="A17" s="26">
        <v>45129</v>
      </c>
      <c r="B17" s="5">
        <v>6288.4</v>
      </c>
      <c r="C17" s="4">
        <v>1062991</v>
      </c>
      <c r="D17" s="27">
        <v>404.25</v>
      </c>
      <c r="E17" s="27">
        <v>221.62</v>
      </c>
      <c r="F17" s="27">
        <v>29578.94</v>
      </c>
      <c r="G17" s="27">
        <v>2.13</v>
      </c>
      <c r="H17" s="27">
        <v>620.54</v>
      </c>
      <c r="I17" s="27">
        <v>180.5</v>
      </c>
      <c r="J17" s="27">
        <v>26.67</v>
      </c>
      <c r="K17" s="27">
        <v>4.59</v>
      </c>
      <c r="L17" s="30">
        <v>305.79033700000002</v>
      </c>
      <c r="M17" s="30">
        <v>152.54942500000001</v>
      </c>
      <c r="N17" s="30">
        <v>458.33976200000001</v>
      </c>
      <c r="R17" s="10">
        <v>169.03997837287704</v>
      </c>
      <c r="U17" s="28">
        <v>45034</v>
      </c>
      <c r="V17" s="29">
        <v>31.06</v>
      </c>
      <c r="W17" s="29">
        <v>4112.42</v>
      </c>
      <c r="X17" s="23">
        <v>190.08</v>
      </c>
      <c r="Y17" s="22">
        <v>27021.85</v>
      </c>
      <c r="AD17">
        <v>460.46137399999998</v>
      </c>
      <c r="AE17">
        <v>17187345.100000001</v>
      </c>
    </row>
    <row r="18" spans="1:31" ht="13.2">
      <c r="A18" s="26">
        <v>45099</v>
      </c>
      <c r="B18" s="5">
        <v>5862.75</v>
      </c>
      <c r="C18" s="4">
        <v>1014384</v>
      </c>
      <c r="D18" s="27">
        <v>447.91</v>
      </c>
      <c r="E18" s="27">
        <v>245.93</v>
      </c>
      <c r="F18" s="27">
        <v>31372.62</v>
      </c>
      <c r="G18" s="27">
        <v>3.98</v>
      </c>
      <c r="H18" s="27">
        <v>1048.96</v>
      </c>
      <c r="I18" s="27">
        <v>197.99</v>
      </c>
      <c r="J18" s="27">
        <v>25.81</v>
      </c>
      <c r="K18" s="27">
        <v>4.29</v>
      </c>
      <c r="L18" s="30">
        <v>303.45940999999999</v>
      </c>
      <c r="M18" s="30">
        <v>151.23359300000001</v>
      </c>
      <c r="N18" s="30">
        <v>454.69300299999998</v>
      </c>
      <c r="R18" s="10">
        <v>173.02187539976973</v>
      </c>
      <c r="U18" s="28">
        <v>45003</v>
      </c>
      <c r="V18" s="29">
        <v>29.39</v>
      </c>
      <c r="W18" s="29">
        <v>3954.87</v>
      </c>
      <c r="X18" s="23">
        <v>178.05</v>
      </c>
      <c r="Y18" s="22">
        <v>24172.6</v>
      </c>
      <c r="AD18">
        <v>458.33976200000001</v>
      </c>
      <c r="AE18">
        <v>16883505.629999999</v>
      </c>
    </row>
    <row r="19" spans="1:31" ht="13.2">
      <c r="A19" s="26">
        <v>45068</v>
      </c>
      <c r="B19" s="5">
        <v>5955.2</v>
      </c>
      <c r="C19" s="4">
        <v>1041520</v>
      </c>
      <c r="D19" s="27">
        <v>398.29</v>
      </c>
      <c r="E19" s="27">
        <v>220.37</v>
      </c>
      <c r="F19" s="27">
        <v>29887.4</v>
      </c>
      <c r="G19" s="27">
        <v>1.78</v>
      </c>
      <c r="H19" s="27">
        <v>571.35</v>
      </c>
      <c r="I19" s="27">
        <v>176.14</v>
      </c>
      <c r="J19" s="27">
        <v>23.04</v>
      </c>
      <c r="K19" s="27">
        <v>4.47</v>
      </c>
      <c r="L19" s="30">
        <v>301.53793300000001</v>
      </c>
      <c r="M19" s="30">
        <v>150.533141</v>
      </c>
      <c r="N19" s="30">
        <v>452.07107400000001</v>
      </c>
      <c r="R19" s="10">
        <v>174.89253089736701</v>
      </c>
      <c r="U19" s="28">
        <v>44975</v>
      </c>
      <c r="V19" s="29">
        <v>26.48</v>
      </c>
      <c r="W19" s="29">
        <v>3486.1</v>
      </c>
      <c r="X19" s="23">
        <v>171.4</v>
      </c>
      <c r="Y19" s="22">
        <v>19126.2</v>
      </c>
      <c r="AD19">
        <v>454.69300299999998</v>
      </c>
      <c r="AE19">
        <v>16740657.75</v>
      </c>
    </row>
    <row r="20" spans="1:31" ht="13.2">
      <c r="A20" s="26">
        <v>45038</v>
      </c>
      <c r="B20" s="5">
        <v>5583.05</v>
      </c>
      <c r="C20" s="4">
        <v>983302.27</v>
      </c>
      <c r="D20" s="27">
        <v>378.61</v>
      </c>
      <c r="E20" s="27">
        <v>204.67</v>
      </c>
      <c r="F20" s="27">
        <v>27870.73</v>
      </c>
      <c r="G20" s="27">
        <v>1.68</v>
      </c>
      <c r="H20" s="27">
        <v>579.52</v>
      </c>
      <c r="I20" s="27">
        <v>172.26</v>
      </c>
      <c r="J20" s="27">
        <v>20.99</v>
      </c>
      <c r="K20" s="27">
        <v>3.99</v>
      </c>
      <c r="L20" s="30">
        <v>300.23867999999999</v>
      </c>
      <c r="M20" s="30">
        <v>149.730808</v>
      </c>
      <c r="N20" s="30">
        <v>449.96948800000001</v>
      </c>
      <c r="R20" s="10">
        <v>176.1227769767421</v>
      </c>
      <c r="U20" s="28">
        <v>44944</v>
      </c>
      <c r="V20" s="29">
        <v>23.92</v>
      </c>
      <c r="W20" s="29">
        <v>3285.1</v>
      </c>
      <c r="X20" s="23">
        <v>151.83000000000001</v>
      </c>
      <c r="Y20" s="22">
        <v>15571.2</v>
      </c>
      <c r="AD20">
        <v>452.07107400000001</v>
      </c>
      <c r="AE20">
        <v>16746229.859999999</v>
      </c>
    </row>
    <row r="21" spans="1:31" ht="13.2">
      <c r="A21" s="26">
        <v>45007</v>
      </c>
      <c r="B21" s="5">
        <v>5405.65</v>
      </c>
      <c r="C21" s="4">
        <v>960581.66</v>
      </c>
      <c r="D21" s="27">
        <v>408.06</v>
      </c>
      <c r="E21" s="27">
        <v>225.33</v>
      </c>
      <c r="F21" s="27">
        <v>28522.45</v>
      </c>
      <c r="G21" s="27">
        <v>1.95</v>
      </c>
      <c r="H21" s="27">
        <v>640.22</v>
      </c>
      <c r="I21" s="27">
        <v>180.78</v>
      </c>
      <c r="J21" s="27">
        <v>24.54</v>
      </c>
      <c r="K21" s="27">
        <v>4.16</v>
      </c>
      <c r="L21" s="30">
        <v>298.78281199999998</v>
      </c>
      <c r="M21" s="30">
        <v>148.83814599999999</v>
      </c>
      <c r="N21" s="30">
        <v>447.62095799999997</v>
      </c>
      <c r="R21" s="10">
        <v>177.69956619462971</v>
      </c>
      <c r="U21" s="33"/>
      <c r="V21" s="34"/>
      <c r="W21" s="35"/>
      <c r="AD21">
        <v>449.96948800000001</v>
      </c>
      <c r="AE21">
        <v>16363138.310000001</v>
      </c>
    </row>
    <row r="22" spans="1:31" ht="13.2">
      <c r="A22" s="26">
        <v>44979</v>
      </c>
      <c r="B22" s="5">
        <v>4527.49</v>
      </c>
      <c r="C22" s="4">
        <v>826843</v>
      </c>
      <c r="D22" s="27">
        <v>371.88</v>
      </c>
      <c r="E22" s="27">
        <v>206.67</v>
      </c>
      <c r="F22" s="27">
        <v>25008.54</v>
      </c>
      <c r="G22" s="27">
        <v>1.53</v>
      </c>
      <c r="H22" s="27">
        <v>506.21</v>
      </c>
      <c r="I22" s="27">
        <v>163.69</v>
      </c>
      <c r="J22" s="27">
        <v>24.16</v>
      </c>
      <c r="K22" s="27">
        <v>4.45</v>
      </c>
      <c r="L22" s="30">
        <v>297.30605100000002</v>
      </c>
      <c r="M22" s="30">
        <v>147.79483300000001</v>
      </c>
      <c r="N22" s="30">
        <v>445.10088400000001</v>
      </c>
      <c r="R22" s="10">
        <v>182.62723937545971</v>
      </c>
      <c r="U22" s="33"/>
      <c r="W22" s="27"/>
      <c r="AD22">
        <v>447.62095799999997</v>
      </c>
      <c r="AE22">
        <v>15993361.83</v>
      </c>
    </row>
    <row r="23" spans="1:31" ht="13.2">
      <c r="A23" s="26">
        <v>44948</v>
      </c>
      <c r="B23" s="5">
        <v>4617.1499999999996</v>
      </c>
      <c r="C23" s="4">
        <v>831993.11</v>
      </c>
      <c r="D23" s="27">
        <v>445.09</v>
      </c>
      <c r="E23" s="27">
        <v>255.75</v>
      </c>
      <c r="F23" s="27">
        <v>28618.26</v>
      </c>
      <c r="G23" s="27">
        <v>2.4500000000000002</v>
      </c>
      <c r="H23" s="27">
        <v>727.64</v>
      </c>
      <c r="I23" s="27">
        <v>186.89</v>
      </c>
      <c r="J23" s="27">
        <v>27.16</v>
      </c>
      <c r="K23" s="27">
        <v>5.28</v>
      </c>
      <c r="L23" s="30">
        <v>294.939909</v>
      </c>
      <c r="M23" s="30">
        <v>146.73258799999999</v>
      </c>
      <c r="N23" s="30">
        <v>441.67249700000002</v>
      </c>
      <c r="R23" s="10">
        <v>180.19624876817952</v>
      </c>
      <c r="U23" s="33"/>
      <c r="W23" s="27"/>
      <c r="AD23">
        <v>445.10088400000001</v>
      </c>
      <c r="AE23">
        <v>15745581.68</v>
      </c>
    </row>
    <row r="24" spans="1:31" ht="13.2">
      <c r="A24" s="26">
        <v>45281</v>
      </c>
      <c r="B24" s="5">
        <v>4566.3</v>
      </c>
      <c r="C24" s="4">
        <v>826848.22</v>
      </c>
      <c r="D24" s="27">
        <v>377.53</v>
      </c>
      <c r="E24" s="27">
        <v>207.76</v>
      </c>
      <c r="F24" s="27">
        <v>25250.05</v>
      </c>
      <c r="G24" s="27">
        <v>1.96</v>
      </c>
      <c r="H24" s="27">
        <v>610.87</v>
      </c>
      <c r="I24" s="27">
        <v>167.81</v>
      </c>
      <c r="J24" s="27">
        <v>25.49</v>
      </c>
      <c r="K24" s="27">
        <v>5.33</v>
      </c>
      <c r="L24" s="30">
        <v>293.45205800000002</v>
      </c>
      <c r="M24" s="30">
        <v>145.978499</v>
      </c>
      <c r="N24" s="30">
        <v>439.43055700000002</v>
      </c>
      <c r="R24" s="10">
        <v>181.07619297899831</v>
      </c>
      <c r="U24" s="33"/>
      <c r="W24" s="27"/>
      <c r="AD24">
        <v>441.67249700000002</v>
      </c>
      <c r="AE24">
        <v>14996969.66</v>
      </c>
    </row>
    <row r="25" spans="1:31" ht="13.2">
      <c r="A25" s="26">
        <v>45251</v>
      </c>
      <c r="B25" s="5">
        <v>4186.4799999999996</v>
      </c>
      <c r="C25" s="4">
        <v>768436.1</v>
      </c>
      <c r="D25" s="27">
        <v>359.06</v>
      </c>
      <c r="E25" s="27">
        <v>196.02</v>
      </c>
      <c r="F25" s="27">
        <v>25151.52</v>
      </c>
      <c r="G25" s="27">
        <v>1.98</v>
      </c>
      <c r="H25" s="27">
        <v>536.14</v>
      </c>
      <c r="I25" s="27">
        <v>161.06</v>
      </c>
      <c r="J25" s="27">
        <v>21.28</v>
      </c>
      <c r="K25" s="27">
        <v>4.2699999999999996</v>
      </c>
      <c r="L25" s="30">
        <v>291.73357099999998</v>
      </c>
      <c r="M25" s="30">
        <v>145.25140300000001</v>
      </c>
      <c r="N25" s="30">
        <v>436.98497400000002</v>
      </c>
      <c r="R25" s="10">
        <v>183.55183829852288</v>
      </c>
      <c r="U25" s="33"/>
      <c r="W25" s="27"/>
      <c r="AD25">
        <v>439.43055700000002</v>
      </c>
      <c r="AE25">
        <v>14687492.359999999</v>
      </c>
    </row>
    <row r="26" spans="1:31" ht="13.2">
      <c r="A26" s="26">
        <v>45220</v>
      </c>
      <c r="B26" s="5">
        <v>4218.6499999999996</v>
      </c>
      <c r="C26" s="4">
        <v>771444.98</v>
      </c>
      <c r="D26" s="27">
        <v>359.37</v>
      </c>
      <c r="E26" s="27">
        <v>194.66</v>
      </c>
      <c r="F26" s="27">
        <v>24850.55</v>
      </c>
      <c r="G26" s="27">
        <v>2.15</v>
      </c>
      <c r="H26" s="27">
        <v>559.58000000000004</v>
      </c>
      <c r="I26" s="27">
        <v>162.56</v>
      </c>
      <c r="J26" s="27">
        <v>22.63</v>
      </c>
      <c r="K26" s="27">
        <v>4.3099999999999996</v>
      </c>
      <c r="L26" s="30">
        <v>290.141954</v>
      </c>
      <c r="M26" s="30">
        <v>144.56088500000001</v>
      </c>
      <c r="N26" s="30">
        <v>434.70283899999998</v>
      </c>
      <c r="R26" s="10">
        <v>182.86536688277056</v>
      </c>
      <c r="U26" s="33"/>
      <c r="W26" s="27"/>
      <c r="AD26">
        <v>436.98497400000002</v>
      </c>
      <c r="AE26">
        <v>14623235.92</v>
      </c>
    </row>
    <row r="27" spans="1:31" ht="13.2">
      <c r="A27" s="26">
        <v>45190</v>
      </c>
      <c r="B27" s="5">
        <v>3654.3</v>
      </c>
      <c r="C27" s="4">
        <v>654351.81000000006</v>
      </c>
      <c r="D27" s="27">
        <v>344.21</v>
      </c>
      <c r="E27" s="27">
        <v>176.47</v>
      </c>
      <c r="F27" s="27">
        <v>22852.16</v>
      </c>
      <c r="G27" s="27">
        <v>1.94</v>
      </c>
      <c r="H27" s="27">
        <v>440.33</v>
      </c>
      <c r="I27" s="27">
        <v>165.81</v>
      </c>
      <c r="J27" s="27">
        <v>23.42</v>
      </c>
      <c r="K27" s="27">
        <v>7.85</v>
      </c>
      <c r="L27" s="30">
        <v>287.01572599999997</v>
      </c>
      <c r="M27" s="30">
        <v>143.38655399999999</v>
      </c>
      <c r="N27" s="30">
        <v>430.40228000000002</v>
      </c>
      <c r="R27" s="10">
        <v>179.06351695263115</v>
      </c>
      <c r="U27" s="33"/>
      <c r="AD27">
        <v>434.70283899999998</v>
      </c>
      <c r="AE27">
        <v>14479134.74</v>
      </c>
    </row>
    <row r="28" spans="1:31" ht="13.2">
      <c r="A28" s="26">
        <v>45159</v>
      </c>
      <c r="B28" s="5">
        <v>3555.55</v>
      </c>
      <c r="C28" s="4">
        <v>639116.94999999995</v>
      </c>
      <c r="D28" s="27">
        <v>400.7</v>
      </c>
      <c r="E28" s="27">
        <v>215.49</v>
      </c>
      <c r="F28" s="27">
        <v>26894.36</v>
      </c>
      <c r="G28" s="27">
        <v>2.2000000000000002</v>
      </c>
      <c r="H28" s="27">
        <v>462.29</v>
      </c>
      <c r="I28" s="27">
        <v>183.02</v>
      </c>
      <c r="J28" s="27">
        <v>22.11</v>
      </c>
      <c r="K28" s="27">
        <v>14.38</v>
      </c>
      <c r="L28" s="30">
        <v>284.77663100000001</v>
      </c>
      <c r="M28" s="30">
        <v>142.85544899999999</v>
      </c>
      <c r="N28" s="30">
        <v>427.63207999999997</v>
      </c>
      <c r="R28" s="10">
        <v>179.75192304987974</v>
      </c>
      <c r="U28" s="33"/>
      <c r="AD28">
        <v>430.40228000000002</v>
      </c>
      <c r="AE28">
        <v>14623070.77</v>
      </c>
    </row>
    <row r="29" spans="1:31" ht="13.2">
      <c r="A29" s="26">
        <v>45128</v>
      </c>
      <c r="B29" s="5">
        <v>3247.82</v>
      </c>
      <c r="C29" s="4">
        <v>606281.14</v>
      </c>
      <c r="D29" s="27">
        <v>344.76</v>
      </c>
      <c r="E29" s="27">
        <v>178.84</v>
      </c>
      <c r="F29" s="27">
        <v>23035.9</v>
      </c>
      <c r="G29" s="27">
        <v>1.75</v>
      </c>
      <c r="H29" s="27">
        <v>413.66</v>
      </c>
      <c r="I29" s="27">
        <v>164.17</v>
      </c>
      <c r="J29" s="27">
        <v>19.13</v>
      </c>
      <c r="K29" s="27">
        <v>17.239999999999998</v>
      </c>
      <c r="L29" s="30">
        <v>282.78403700000001</v>
      </c>
      <c r="M29" s="30">
        <v>142.18548999999999</v>
      </c>
      <c r="N29" s="30">
        <v>424.96952700000003</v>
      </c>
      <c r="R29" s="10">
        <v>186.6732577544322</v>
      </c>
      <c r="U29" s="33"/>
      <c r="AD29">
        <v>427.63207999999997</v>
      </c>
      <c r="AE29">
        <v>14337058.1</v>
      </c>
    </row>
    <row r="30" spans="1:31" ht="13.2">
      <c r="A30" s="26">
        <v>45098</v>
      </c>
      <c r="B30" s="5">
        <v>2807.51</v>
      </c>
      <c r="C30" s="4">
        <v>547373.17000000004</v>
      </c>
      <c r="D30" s="27">
        <v>333.49</v>
      </c>
      <c r="E30" s="27">
        <v>177</v>
      </c>
      <c r="F30" s="27">
        <v>24250.400000000001</v>
      </c>
      <c r="G30" s="27">
        <v>1.77</v>
      </c>
      <c r="H30" s="27">
        <v>416.67</v>
      </c>
      <c r="I30" s="27">
        <v>154.72999999999999</v>
      </c>
      <c r="J30" s="27">
        <v>14.7</v>
      </c>
      <c r="K30" s="27">
        <v>3.98</v>
      </c>
      <c r="L30" s="30">
        <v>279.57424800000001</v>
      </c>
      <c r="M30" s="30">
        <v>144.240118</v>
      </c>
      <c r="N30" s="30">
        <v>423.81436600000001</v>
      </c>
      <c r="R30" s="10">
        <v>194.96748720396366</v>
      </c>
      <c r="U30" s="33"/>
      <c r="AD30">
        <v>424.96952700000003</v>
      </c>
      <c r="AE30">
        <v>14394548.130000001</v>
      </c>
    </row>
    <row r="31" spans="1:31" ht="13.2">
      <c r="A31" s="26">
        <v>45067</v>
      </c>
      <c r="B31" s="5">
        <v>2539.5700000000002</v>
      </c>
      <c r="C31" s="4">
        <v>490638.65</v>
      </c>
      <c r="D31" s="27">
        <v>292.93</v>
      </c>
      <c r="E31" s="27">
        <v>166.56</v>
      </c>
      <c r="F31" s="27">
        <v>24196.799999999999</v>
      </c>
      <c r="G31" s="27">
        <v>1.73</v>
      </c>
      <c r="H31" s="27">
        <v>422.43</v>
      </c>
      <c r="I31" s="27">
        <v>124.63</v>
      </c>
      <c r="J31" s="27">
        <v>8.2799999999999994</v>
      </c>
      <c r="K31" s="27">
        <v>2.33</v>
      </c>
      <c r="L31" s="30">
        <v>278.85789399999999</v>
      </c>
      <c r="M31" s="30">
        <v>143.66964100000001</v>
      </c>
      <c r="N31" s="30">
        <v>422.527535</v>
      </c>
      <c r="R31" s="10">
        <v>193.19752950302609</v>
      </c>
      <c r="U31" s="33"/>
      <c r="AD31">
        <v>423.81436600000001</v>
      </c>
      <c r="AE31">
        <v>14416957.73</v>
      </c>
    </row>
    <row r="32" spans="1:31" ht="13.2">
      <c r="A32" s="26">
        <v>45037</v>
      </c>
      <c r="B32" s="5">
        <v>2641.06</v>
      </c>
      <c r="C32" s="4">
        <v>493663.68</v>
      </c>
      <c r="D32" s="27">
        <v>276.95</v>
      </c>
      <c r="E32" s="27">
        <v>141.59</v>
      </c>
      <c r="F32" s="27">
        <v>21761.82</v>
      </c>
      <c r="G32" s="27">
        <v>1.39</v>
      </c>
      <c r="H32" s="27">
        <v>377.23</v>
      </c>
      <c r="I32" s="27">
        <v>133.97</v>
      </c>
      <c r="J32" s="27">
        <v>10.65</v>
      </c>
      <c r="K32" s="27">
        <v>2.44</v>
      </c>
      <c r="L32" s="30">
        <v>276.54015399999997</v>
      </c>
      <c r="M32" s="30">
        <v>143.448342</v>
      </c>
      <c r="N32" s="30">
        <v>419.988496</v>
      </c>
      <c r="R32" s="10">
        <v>186.91876746457862</v>
      </c>
      <c r="U32" s="33"/>
      <c r="AD32">
        <v>422.527535</v>
      </c>
      <c r="AE32">
        <v>14540807.130000001</v>
      </c>
    </row>
    <row r="33" spans="1:31" ht="13.2">
      <c r="A33" s="26">
        <v>45006</v>
      </c>
      <c r="B33" s="5">
        <v>2731.68</v>
      </c>
      <c r="C33" s="4">
        <v>504886.44</v>
      </c>
      <c r="D33" s="27">
        <v>313.92</v>
      </c>
      <c r="E33" s="27">
        <v>154.12</v>
      </c>
      <c r="F33" s="27">
        <v>22351.46</v>
      </c>
      <c r="G33" s="27">
        <v>1.29</v>
      </c>
      <c r="H33" s="27">
        <v>346.36</v>
      </c>
      <c r="I33" s="27">
        <v>158.51</v>
      </c>
      <c r="J33" s="27">
        <v>15.18</v>
      </c>
      <c r="K33" s="27">
        <v>3.32</v>
      </c>
      <c r="L33" s="30">
        <v>275.74435099999999</v>
      </c>
      <c r="M33" s="30">
        <v>143.10388599999999</v>
      </c>
      <c r="N33" s="30">
        <v>418.84823699999998</v>
      </c>
      <c r="R33" s="10">
        <v>184.82634862062906</v>
      </c>
      <c r="U33" s="33"/>
      <c r="AD33">
        <v>419.988496</v>
      </c>
      <c r="AE33">
        <v>13986380.289999999</v>
      </c>
    </row>
    <row r="34" spans="1:31" ht="13.2">
      <c r="A34" s="26">
        <v>44978</v>
      </c>
      <c r="B34" s="5">
        <v>2292.9</v>
      </c>
      <c r="C34" s="4">
        <v>425062.76</v>
      </c>
      <c r="D34" s="27">
        <v>280.20999999999998</v>
      </c>
      <c r="E34" s="27">
        <v>136.24</v>
      </c>
      <c r="F34" s="27">
        <v>18438.310000000001</v>
      </c>
      <c r="G34" s="27">
        <v>0.93</v>
      </c>
      <c r="H34" s="27">
        <v>223.34</v>
      </c>
      <c r="I34" s="27">
        <v>143.04</v>
      </c>
      <c r="J34" s="27">
        <v>14.99</v>
      </c>
      <c r="K34" s="27">
        <v>3.21</v>
      </c>
      <c r="L34" s="30">
        <v>274.39274699999999</v>
      </c>
      <c r="M34" s="30">
        <v>142.61398700000001</v>
      </c>
      <c r="N34" s="30">
        <v>417.00673399999999</v>
      </c>
      <c r="R34" s="10">
        <v>185.38216232718392</v>
      </c>
      <c r="U34" s="33"/>
      <c r="AD34">
        <v>418.84823699999998</v>
      </c>
      <c r="AE34">
        <v>13894023.560000001</v>
      </c>
    </row>
    <row r="35" spans="1:31" ht="13.2">
      <c r="A35" s="26">
        <v>44947</v>
      </c>
      <c r="B35" s="4">
        <v>2302.73</v>
      </c>
      <c r="C35" s="4">
        <v>431181.89</v>
      </c>
      <c r="D35" s="27">
        <v>315.18</v>
      </c>
      <c r="E35" s="27">
        <v>155.84</v>
      </c>
      <c r="F35" s="27">
        <v>21764.52</v>
      </c>
      <c r="G35" s="27">
        <v>1.03</v>
      </c>
      <c r="H35" s="27">
        <v>214.05</v>
      </c>
      <c r="I35" s="27">
        <v>158.32</v>
      </c>
      <c r="J35" s="27">
        <v>14.98</v>
      </c>
      <c r="K35" s="27">
        <v>3</v>
      </c>
      <c r="L35" s="30">
        <v>272.616376</v>
      </c>
      <c r="M35" s="30">
        <v>142.28811300000001</v>
      </c>
      <c r="N35" s="30">
        <v>414.90448900000001</v>
      </c>
      <c r="R35" s="10">
        <v>187.24813156557653</v>
      </c>
      <c r="U35" s="33"/>
      <c r="AD35">
        <v>417.00673399999999</v>
      </c>
      <c r="AE35">
        <v>13771622.460000001</v>
      </c>
    </row>
    <row r="36" spans="1:31" ht="13.2">
      <c r="A36" s="26">
        <v>45280</v>
      </c>
      <c r="B36" s="5">
        <v>2234.16</v>
      </c>
      <c r="C36" s="4">
        <v>416176.21</v>
      </c>
      <c r="D36" s="27">
        <v>293.68</v>
      </c>
      <c r="E36" s="27">
        <v>140.03</v>
      </c>
      <c r="F36" s="27">
        <v>19731.98</v>
      </c>
      <c r="G36" s="27">
        <v>0.89</v>
      </c>
      <c r="H36" s="27">
        <v>187.3</v>
      </c>
      <c r="I36" s="27">
        <v>152.76</v>
      </c>
      <c r="J36" s="27">
        <v>13.77</v>
      </c>
      <c r="K36" s="27">
        <v>3.13</v>
      </c>
      <c r="L36" s="30">
        <v>271.16463800000002</v>
      </c>
      <c r="M36" s="30">
        <v>141.955028</v>
      </c>
      <c r="N36" s="30">
        <v>413.119666</v>
      </c>
      <c r="R36" s="10">
        <v>186.27860582948404</v>
      </c>
      <c r="U36" s="33"/>
      <c r="AD36">
        <v>414.90448900000001</v>
      </c>
      <c r="AE36">
        <v>13170588.18</v>
      </c>
    </row>
    <row r="37" spans="1:31" ht="13.2">
      <c r="A37" s="26">
        <v>45250</v>
      </c>
      <c r="B37" s="5">
        <v>2210.23</v>
      </c>
      <c r="C37" s="4">
        <v>390999.15</v>
      </c>
      <c r="D37" s="27">
        <v>266.07</v>
      </c>
      <c r="E37" s="27">
        <v>128.16999999999999</v>
      </c>
      <c r="F37" s="27">
        <v>18874.59</v>
      </c>
      <c r="G37" s="27">
        <v>0.94</v>
      </c>
      <c r="H37" s="27">
        <v>180.5</v>
      </c>
      <c r="I37" s="27">
        <v>136.96</v>
      </c>
      <c r="J37" s="27">
        <v>10.91</v>
      </c>
      <c r="K37" s="27">
        <v>2.71</v>
      </c>
      <c r="L37" s="30">
        <v>269.89349199999998</v>
      </c>
      <c r="M37" s="30">
        <v>141.371104</v>
      </c>
      <c r="N37" s="30">
        <v>411.26459599999998</v>
      </c>
      <c r="R37" s="10">
        <v>176.90428145487121</v>
      </c>
      <c r="U37" s="33"/>
      <c r="AD37">
        <v>413.119666</v>
      </c>
      <c r="AE37">
        <v>13195607.59</v>
      </c>
    </row>
    <row r="38" spans="1:31" ht="13.2">
      <c r="A38" s="26">
        <v>45219</v>
      </c>
      <c r="B38" s="5">
        <v>2071.62</v>
      </c>
      <c r="C38" s="4">
        <v>386106.74</v>
      </c>
      <c r="D38" s="27">
        <v>289.62</v>
      </c>
      <c r="E38" s="27">
        <v>138.55000000000001</v>
      </c>
      <c r="F38" s="27">
        <v>18411.490000000002</v>
      </c>
      <c r="G38" s="27">
        <v>1.05</v>
      </c>
      <c r="H38" s="27">
        <v>191.57</v>
      </c>
      <c r="I38" s="27">
        <v>150.02000000000001</v>
      </c>
      <c r="J38" s="27">
        <v>13.33</v>
      </c>
      <c r="K38" s="27">
        <v>4.3099999999999996</v>
      </c>
      <c r="L38" s="30">
        <v>267.99309899999997</v>
      </c>
      <c r="M38" s="30">
        <v>140.38258500000001</v>
      </c>
      <c r="N38" s="30">
        <v>408.37568399999998</v>
      </c>
      <c r="R38" s="10">
        <v>186.37913323872138</v>
      </c>
      <c r="U38" s="33"/>
      <c r="AD38">
        <v>411.26459599999998</v>
      </c>
      <c r="AE38">
        <v>13045893.07</v>
      </c>
    </row>
    <row r="39" spans="1:31" ht="13.2">
      <c r="A39" s="26">
        <v>45189</v>
      </c>
      <c r="B39" s="5">
        <v>1800.14</v>
      </c>
      <c r="C39" s="4">
        <v>329027.65999999997</v>
      </c>
      <c r="D39" s="27">
        <v>298.2</v>
      </c>
      <c r="E39" s="27">
        <v>144.05000000000001</v>
      </c>
      <c r="F39" s="27">
        <v>17146.79</v>
      </c>
      <c r="G39" s="27">
        <v>1.53</v>
      </c>
      <c r="H39" s="27">
        <v>204.87</v>
      </c>
      <c r="I39" s="27">
        <v>152.63</v>
      </c>
      <c r="J39" s="27">
        <v>14.9</v>
      </c>
      <c r="K39" s="27">
        <v>3.2</v>
      </c>
      <c r="L39" s="30">
        <v>256.76904200000001</v>
      </c>
      <c r="M39" s="30">
        <v>146.714235</v>
      </c>
      <c r="N39" s="30">
        <v>403.48327699999999</v>
      </c>
      <c r="R39" s="10">
        <v>182.77892830557622</v>
      </c>
      <c r="U39" s="33"/>
      <c r="AD39">
        <v>408.37568399999998</v>
      </c>
      <c r="AE39">
        <v>12942069.810000001</v>
      </c>
    </row>
    <row r="40" spans="1:31" ht="13.2">
      <c r="A40" s="26">
        <v>45158</v>
      </c>
      <c r="B40" s="4">
        <v>1618.83</v>
      </c>
      <c r="C40" s="4">
        <v>298307.61</v>
      </c>
      <c r="D40" s="27">
        <v>330.14</v>
      </c>
      <c r="E40" s="27">
        <v>166.88</v>
      </c>
      <c r="F40" s="27">
        <v>19559.25</v>
      </c>
      <c r="G40" s="27">
        <v>1.95</v>
      </c>
      <c r="H40" s="27">
        <v>253.04</v>
      </c>
      <c r="I40" s="27">
        <v>161.31</v>
      </c>
      <c r="J40" s="27">
        <v>11.74</v>
      </c>
      <c r="K40" s="27">
        <v>3.94</v>
      </c>
      <c r="L40" s="30">
        <v>254.71075500000001</v>
      </c>
      <c r="M40" s="30">
        <v>145.79919799999999</v>
      </c>
      <c r="N40" s="30">
        <v>400.509953</v>
      </c>
      <c r="R40" s="10">
        <v>184.27358647912382</v>
      </c>
      <c r="U40" s="33"/>
      <c r="AD40">
        <v>403.48327699999999</v>
      </c>
      <c r="AE40">
        <v>13070104.92</v>
      </c>
    </row>
    <row r="41" spans="1:31" ht="13.2">
      <c r="A41" s="26">
        <v>45127</v>
      </c>
      <c r="B41" s="4">
        <v>1497.36</v>
      </c>
      <c r="C41" s="4">
        <v>290537.86</v>
      </c>
      <c r="D41" s="27">
        <v>328.13</v>
      </c>
      <c r="E41" s="27">
        <v>160.84</v>
      </c>
      <c r="F41" s="27">
        <v>17513.64</v>
      </c>
      <c r="G41" s="27">
        <v>1.59</v>
      </c>
      <c r="H41" s="27">
        <v>215.67</v>
      </c>
      <c r="I41" s="27">
        <v>165.7</v>
      </c>
      <c r="J41" s="27">
        <v>11.55</v>
      </c>
      <c r="K41" s="27">
        <v>3.69</v>
      </c>
      <c r="L41" s="30">
        <v>251.32585599999999</v>
      </c>
      <c r="M41" s="30">
        <v>144.364656</v>
      </c>
      <c r="N41" s="30">
        <v>395.69051200000001</v>
      </c>
      <c r="R41" s="10">
        <v>194.03340546027675</v>
      </c>
      <c r="U41" s="33"/>
      <c r="AD41">
        <v>400.509953</v>
      </c>
      <c r="AE41">
        <v>13054755.140000001</v>
      </c>
    </row>
    <row r="42" spans="1:31" ht="13.2">
      <c r="A42" s="26">
        <v>45097</v>
      </c>
      <c r="B42" s="4">
        <v>1336.93</v>
      </c>
      <c r="C42" s="4">
        <v>261835</v>
      </c>
      <c r="D42" s="27">
        <v>397.4</v>
      </c>
      <c r="E42" s="27">
        <v>213.34</v>
      </c>
      <c r="F42" s="27">
        <v>19795.57</v>
      </c>
      <c r="G42" s="27">
        <v>1.47</v>
      </c>
      <c r="H42" s="27">
        <v>186.32</v>
      </c>
      <c r="I42" s="27">
        <v>182.59</v>
      </c>
      <c r="J42" s="27">
        <v>12.19</v>
      </c>
      <c r="K42" s="27">
        <v>2.84</v>
      </c>
      <c r="L42" s="30">
        <v>244.17895300000001</v>
      </c>
      <c r="M42" s="30">
        <v>143.100888</v>
      </c>
      <c r="N42" s="30">
        <v>387.27984099999998</v>
      </c>
      <c r="R42" s="10">
        <v>195.84795015445835</v>
      </c>
      <c r="U42" s="33"/>
      <c r="AD42">
        <v>395.69051200000001</v>
      </c>
      <c r="AE42">
        <v>13282732.939999999</v>
      </c>
    </row>
    <row r="43" spans="1:31" ht="13.2">
      <c r="A43" s="36">
        <v>45066</v>
      </c>
      <c r="B43" s="5">
        <v>1234.5</v>
      </c>
      <c r="C43" s="4">
        <v>218391</v>
      </c>
      <c r="D43" s="27">
        <v>405.16</v>
      </c>
      <c r="E43" s="27">
        <v>219.05</v>
      </c>
      <c r="F43" s="27">
        <v>17970.5</v>
      </c>
      <c r="G43" s="27">
        <v>1.34</v>
      </c>
      <c r="H43" s="27">
        <v>159.35</v>
      </c>
      <c r="I43" s="27">
        <v>184.77</v>
      </c>
      <c r="J43" s="27">
        <v>11.65</v>
      </c>
      <c r="K43" s="27">
        <v>3.03</v>
      </c>
      <c r="L43" s="30">
        <v>226.94145800000001</v>
      </c>
      <c r="M43" s="30">
        <v>155.55973</v>
      </c>
      <c r="N43" s="30">
        <v>382.50118800000001</v>
      </c>
      <c r="R43" s="10">
        <v>176.90643985419197</v>
      </c>
      <c r="U43" s="33"/>
      <c r="AD43">
        <v>387.27984099999998</v>
      </c>
      <c r="AE43">
        <v>13331790.640000001</v>
      </c>
    </row>
    <row r="44" spans="1:31" ht="13.2">
      <c r="A44" s="26">
        <v>45036</v>
      </c>
      <c r="B44" s="4">
        <v>999.57</v>
      </c>
      <c r="C44" s="4">
        <v>151140.66</v>
      </c>
      <c r="D44" s="27">
        <v>403.33</v>
      </c>
      <c r="E44" s="27">
        <v>189.19</v>
      </c>
      <c r="F44" s="27">
        <v>14491.69</v>
      </c>
      <c r="G44" s="27">
        <v>2.0699999999999998</v>
      </c>
      <c r="H44" s="27">
        <v>217.07</v>
      </c>
      <c r="I44" s="27">
        <v>212.08</v>
      </c>
      <c r="J44" s="27">
        <v>5.46</v>
      </c>
      <c r="K44" s="27">
        <v>2.72</v>
      </c>
      <c r="L44" s="30">
        <v>225.87115900000001</v>
      </c>
      <c r="M44" s="30">
        <v>156.93678700000001</v>
      </c>
      <c r="N44" s="30">
        <v>382.80794600000002</v>
      </c>
      <c r="R44" s="10">
        <v>151.20567844172993</v>
      </c>
      <c r="U44" s="33"/>
      <c r="AD44">
        <v>382.50118800000001</v>
      </c>
      <c r="AE44">
        <v>13211817.07</v>
      </c>
    </row>
    <row r="45" spans="1:31" ht="13.2">
      <c r="A45" s="26">
        <v>45005</v>
      </c>
      <c r="B45" s="5">
        <v>1246.8399999999999</v>
      </c>
      <c r="C45" s="5">
        <v>206462.31</v>
      </c>
      <c r="D45" s="27">
        <v>172.84</v>
      </c>
      <c r="E45" s="27">
        <v>60.98</v>
      </c>
      <c r="F45" s="27">
        <v>10029.450000000001</v>
      </c>
      <c r="G45" s="27">
        <v>0.89</v>
      </c>
      <c r="H45" s="27">
        <v>140.86000000000001</v>
      </c>
      <c r="I45" s="27">
        <v>110.97</v>
      </c>
      <c r="J45" s="27">
        <v>6.36</v>
      </c>
      <c r="K45" s="27">
        <v>2.62</v>
      </c>
      <c r="L45" s="30">
        <v>223.48906199999999</v>
      </c>
      <c r="M45" s="30">
        <v>157.84433000000001</v>
      </c>
      <c r="N45" s="30">
        <v>381.333392</v>
      </c>
      <c r="R45" s="10">
        <v>165.58845561579673</v>
      </c>
      <c r="U45" s="33"/>
      <c r="AD45">
        <v>382.80794600000002</v>
      </c>
      <c r="AE45">
        <v>11810597.02</v>
      </c>
    </row>
    <row r="46" spans="1:31" ht="13.2">
      <c r="A46" s="37">
        <v>44977</v>
      </c>
      <c r="B46" s="5">
        <v>1325.69</v>
      </c>
      <c r="C46" s="5">
        <v>222516.95</v>
      </c>
      <c r="D46" s="27">
        <v>205.51</v>
      </c>
      <c r="E46" s="27">
        <v>68.92</v>
      </c>
      <c r="F46" s="27">
        <v>11240.7</v>
      </c>
      <c r="G46" s="27">
        <v>0.97</v>
      </c>
      <c r="H46" s="27">
        <v>148.59</v>
      </c>
      <c r="I46" s="27">
        <v>135.62</v>
      </c>
      <c r="J46" s="27">
        <v>8.5500000000000007</v>
      </c>
      <c r="K46" s="38">
        <v>2.68</v>
      </c>
      <c r="L46" s="30">
        <v>222.48137</v>
      </c>
      <c r="M46" s="30">
        <v>156.975279</v>
      </c>
      <c r="N46" s="30">
        <v>379.45664900000003</v>
      </c>
      <c r="R46" s="10">
        <v>167.84991212123498</v>
      </c>
      <c r="U46" s="33"/>
      <c r="AD46">
        <v>381.333392</v>
      </c>
      <c r="AE46">
        <v>11615212.07</v>
      </c>
    </row>
    <row r="47" spans="1:31" ht="13.2">
      <c r="A47" s="37">
        <v>44946</v>
      </c>
      <c r="B47" s="5">
        <v>1305.02</v>
      </c>
      <c r="C47" s="5">
        <v>216242.97</v>
      </c>
      <c r="D47" s="27">
        <v>214.36</v>
      </c>
      <c r="E47" s="27">
        <v>71.930000000000007</v>
      </c>
      <c r="F47" s="27">
        <v>11145.6</v>
      </c>
      <c r="G47" s="27">
        <v>0.94</v>
      </c>
      <c r="H47" s="27">
        <v>141.01</v>
      </c>
      <c r="I47" s="27">
        <v>141.49</v>
      </c>
      <c r="J47" s="27">
        <v>8.17</v>
      </c>
      <c r="K47" s="38">
        <v>2.95</v>
      </c>
      <c r="L47" s="30">
        <v>221.81832600000001</v>
      </c>
      <c r="M47" s="30">
        <v>155.83234300000001</v>
      </c>
      <c r="N47" s="30">
        <v>377.65066899999999</v>
      </c>
      <c r="R47" s="10">
        <v>165.70088581017916</v>
      </c>
      <c r="U47" s="33"/>
      <c r="AD47">
        <v>379.45664900000003</v>
      </c>
      <c r="AE47">
        <v>11281485.1</v>
      </c>
    </row>
    <row r="48" spans="1:31" ht="13.2">
      <c r="A48" s="37">
        <v>45279</v>
      </c>
      <c r="B48" s="5">
        <v>1308.4000000000001</v>
      </c>
      <c r="C48" s="5">
        <v>202520.76</v>
      </c>
      <c r="D48" s="27">
        <v>179.97</v>
      </c>
      <c r="E48" s="27">
        <v>56.64</v>
      </c>
      <c r="F48" s="27">
        <v>9198.18</v>
      </c>
      <c r="G48" s="27">
        <v>0.74</v>
      </c>
      <c r="H48" s="27">
        <v>111.58</v>
      </c>
      <c r="I48" s="27">
        <v>122.6</v>
      </c>
      <c r="J48" s="27">
        <v>7.84</v>
      </c>
      <c r="K48" s="38">
        <v>2.85</v>
      </c>
      <c r="L48" s="30">
        <v>220.83804699999999</v>
      </c>
      <c r="M48" s="30">
        <v>155.17606699999999</v>
      </c>
      <c r="N48" s="30">
        <v>376.01411400000001</v>
      </c>
      <c r="R48" s="10">
        <v>154.78505044328952</v>
      </c>
      <c r="U48" s="33"/>
      <c r="AD48">
        <v>377.65066899999999</v>
      </c>
      <c r="AE48">
        <v>10925861.75</v>
      </c>
    </row>
    <row r="49" spans="1:31" ht="13.2">
      <c r="A49" s="37">
        <v>45249</v>
      </c>
      <c r="B49" s="5">
        <v>1218.77</v>
      </c>
      <c r="C49" s="5">
        <v>189229.09</v>
      </c>
      <c r="D49" s="27">
        <v>185.16</v>
      </c>
      <c r="E49" s="27">
        <v>59.74</v>
      </c>
      <c r="F49" s="27">
        <v>9687.2099999999991</v>
      </c>
      <c r="G49" s="27">
        <v>0.65</v>
      </c>
      <c r="H49" s="27">
        <v>96.68</v>
      </c>
      <c r="I49" s="27">
        <v>124.78</v>
      </c>
      <c r="J49" s="27">
        <v>8.26</v>
      </c>
      <c r="K49" s="38">
        <v>3.39</v>
      </c>
      <c r="L49" s="30">
        <v>217.61382599999999</v>
      </c>
      <c r="M49" s="30">
        <v>155.98664400000001</v>
      </c>
      <c r="N49" s="30">
        <v>373.60046999999997</v>
      </c>
      <c r="R49" s="10">
        <v>155.26234646405803</v>
      </c>
      <c r="U49" s="33"/>
      <c r="AD49">
        <v>376.01411400000001</v>
      </c>
      <c r="AE49">
        <v>10728027.24</v>
      </c>
    </row>
    <row r="50" spans="1:31" ht="13.2">
      <c r="A50" s="37">
        <v>45218</v>
      </c>
      <c r="B50" s="5">
        <v>1148.3599999999999</v>
      </c>
      <c r="C50" s="5">
        <v>191359.94</v>
      </c>
      <c r="D50" s="27">
        <v>208.01</v>
      </c>
      <c r="E50" s="27">
        <v>70.150000000000006</v>
      </c>
      <c r="F50" s="27">
        <v>10723.21</v>
      </c>
      <c r="G50" s="27">
        <v>0.68</v>
      </c>
      <c r="H50" s="27">
        <v>99.92</v>
      </c>
      <c r="I50" s="27">
        <v>137.18</v>
      </c>
      <c r="J50" s="27">
        <v>6.94</v>
      </c>
      <c r="K50" s="38">
        <v>3.09</v>
      </c>
      <c r="L50" s="30">
        <v>217.73674099999999</v>
      </c>
      <c r="M50" s="30">
        <v>152.73831999999999</v>
      </c>
      <c r="N50" s="30">
        <v>370.47506099999998</v>
      </c>
      <c r="R50" s="10">
        <v>166.63758751610996</v>
      </c>
      <c r="U50" s="33"/>
      <c r="AD50">
        <v>373.60046999999997</v>
      </c>
      <c r="AE50">
        <v>10683664.619999999</v>
      </c>
    </row>
    <row r="51" spans="1:31" ht="13.2">
      <c r="A51" s="37">
        <v>45188</v>
      </c>
      <c r="B51" s="4">
        <v>955.02</v>
      </c>
      <c r="C51" s="5">
        <v>161456.56</v>
      </c>
      <c r="D51" s="27">
        <v>190.91</v>
      </c>
      <c r="E51" s="27">
        <v>67.150000000000006</v>
      </c>
      <c r="F51" s="27">
        <v>8843.65</v>
      </c>
      <c r="G51" s="27">
        <v>0.7</v>
      </c>
      <c r="H51" s="27">
        <v>91.37</v>
      </c>
      <c r="I51" s="27">
        <v>123.07</v>
      </c>
      <c r="J51" s="27">
        <v>8.01</v>
      </c>
      <c r="K51" s="38">
        <v>2.42</v>
      </c>
      <c r="L51" s="30">
        <v>216.54363599999999</v>
      </c>
      <c r="M51" s="30">
        <v>150.65402599999999</v>
      </c>
      <c r="N51" s="30">
        <v>367.19766199999998</v>
      </c>
      <c r="R51" s="10">
        <v>169.0609201901531</v>
      </c>
      <c r="U51" s="33"/>
      <c r="AD51">
        <v>370.47506099999998</v>
      </c>
      <c r="AE51">
        <v>10353101.35</v>
      </c>
    </row>
    <row r="52" spans="1:31" ht="13.2">
      <c r="A52" s="37">
        <v>45157</v>
      </c>
      <c r="B52" s="4">
        <v>918.35</v>
      </c>
      <c r="C52" s="5">
        <v>154504.89000000001</v>
      </c>
      <c r="D52" s="27">
        <v>207.33</v>
      </c>
      <c r="E52" s="27">
        <v>81.73</v>
      </c>
      <c r="F52" s="27">
        <v>9940.5300000000007</v>
      </c>
      <c r="G52" s="27">
        <v>0.76</v>
      </c>
      <c r="H52" s="27">
        <v>93.58</v>
      </c>
      <c r="I52" s="27">
        <v>124.84</v>
      </c>
      <c r="J52" s="27">
        <v>8.8000000000000007</v>
      </c>
      <c r="K52" s="38">
        <v>2.62</v>
      </c>
      <c r="L52" s="30">
        <v>215.75923299999999</v>
      </c>
      <c r="M52" s="30">
        <v>148.34758500000001</v>
      </c>
      <c r="N52" s="30">
        <v>364.10681799999998</v>
      </c>
      <c r="R52" s="10">
        <v>168.24183590134481</v>
      </c>
      <c r="U52" s="33"/>
      <c r="AD52">
        <v>367.19766199999998</v>
      </c>
      <c r="AE52">
        <v>10247963.560000001</v>
      </c>
    </row>
    <row r="53" spans="1:31" ht="13.2">
      <c r="A53" s="37">
        <v>45126</v>
      </c>
      <c r="B53" s="4">
        <v>822.29</v>
      </c>
      <c r="C53" s="5">
        <v>146386.64000000001</v>
      </c>
      <c r="D53" s="27">
        <v>206.76</v>
      </c>
      <c r="E53" s="27">
        <v>77.52</v>
      </c>
      <c r="F53" s="27">
        <v>9594.6200000000008</v>
      </c>
      <c r="G53" s="27">
        <v>0.71</v>
      </c>
      <c r="H53" s="27">
        <v>90.73</v>
      </c>
      <c r="I53" s="27">
        <v>128.53</v>
      </c>
      <c r="J53" s="27">
        <v>9.7100000000000009</v>
      </c>
      <c r="K53" s="38">
        <v>3.7</v>
      </c>
      <c r="L53" s="30">
        <v>212.93668600000001</v>
      </c>
      <c r="M53" s="30">
        <v>146.27038200000001</v>
      </c>
      <c r="N53" s="30">
        <v>359.20706799999999</v>
      </c>
      <c r="R53" s="10">
        <v>178.02313052572697</v>
      </c>
      <c r="U53" s="33"/>
      <c r="AD53">
        <v>364.10681799999998</v>
      </c>
      <c r="AE53">
        <v>10098521.35</v>
      </c>
    </row>
    <row r="54" spans="1:31" ht="13.2">
      <c r="A54" s="37">
        <v>45096</v>
      </c>
      <c r="B54" s="4">
        <v>754.54</v>
      </c>
      <c r="C54" s="5">
        <v>146566.35</v>
      </c>
      <c r="D54" s="27">
        <v>185.09</v>
      </c>
      <c r="E54" s="27">
        <v>67.81</v>
      </c>
      <c r="F54" s="27">
        <v>8774.0400000000009</v>
      </c>
      <c r="G54" s="27">
        <v>0.67</v>
      </c>
      <c r="H54" s="27">
        <v>93.28</v>
      </c>
      <c r="I54" s="27">
        <v>116.61</v>
      </c>
      <c r="J54" s="27">
        <v>6.78</v>
      </c>
      <c r="K54" s="38">
        <v>2.46</v>
      </c>
      <c r="L54" s="30">
        <v>211.483835</v>
      </c>
      <c r="M54" s="30">
        <v>145.05110500000001</v>
      </c>
      <c r="N54" s="30">
        <v>356.53494000000001</v>
      </c>
      <c r="R54" s="10">
        <v>194.24596442865854</v>
      </c>
      <c r="U54" s="33"/>
      <c r="AD54">
        <v>359.20706799999999</v>
      </c>
      <c r="AE54">
        <v>9923271.9499999993</v>
      </c>
    </row>
    <row r="55" spans="1:31" ht="13.2">
      <c r="A55" s="39">
        <v>45065</v>
      </c>
      <c r="B55" s="4">
        <v>733.54</v>
      </c>
      <c r="C55" s="5">
        <v>152449.29</v>
      </c>
      <c r="D55" s="27">
        <v>184.47</v>
      </c>
      <c r="E55" s="27">
        <v>65.349999999999994</v>
      </c>
      <c r="F55" s="27">
        <v>9132.25</v>
      </c>
      <c r="G55" s="27">
        <v>0.68</v>
      </c>
      <c r="H55" s="27">
        <v>96.34</v>
      </c>
      <c r="I55" s="27">
        <v>118.43</v>
      </c>
      <c r="J55" s="27">
        <v>5.25</v>
      </c>
      <c r="K55" s="38">
        <v>2.4</v>
      </c>
      <c r="L55" s="30">
        <v>210.65654599999999</v>
      </c>
      <c r="M55" s="30">
        <v>144.306702</v>
      </c>
      <c r="N55" s="30">
        <v>354.96324800000002</v>
      </c>
      <c r="R55" s="10">
        <v>207.8268260762876</v>
      </c>
      <c r="U55" s="33"/>
      <c r="AD55">
        <v>356.53494000000001</v>
      </c>
      <c r="AE55">
        <v>9841455.2100000009</v>
      </c>
    </row>
    <row r="56" spans="1:31" ht="13.2">
      <c r="A56" s="37">
        <v>45035</v>
      </c>
      <c r="B56" s="4">
        <v>781.79</v>
      </c>
      <c r="C56" s="5">
        <v>142034.39000000001</v>
      </c>
      <c r="D56" s="27">
        <v>189.67</v>
      </c>
      <c r="E56" s="27">
        <v>67.67</v>
      </c>
      <c r="F56" s="27">
        <v>9251.7999999999993</v>
      </c>
      <c r="G56" s="27">
        <v>0.7</v>
      </c>
      <c r="H56" s="27">
        <v>99.37</v>
      </c>
      <c r="I56" s="27">
        <v>121.3</v>
      </c>
      <c r="J56" s="27">
        <v>4.8899999999999997</v>
      </c>
      <c r="K56" s="38">
        <v>3.3</v>
      </c>
      <c r="L56" s="30">
        <v>207.54093599999999</v>
      </c>
      <c r="M56" s="30">
        <v>142.84896499999999</v>
      </c>
      <c r="N56" s="30">
        <v>350.38990100000001</v>
      </c>
      <c r="R56" s="10">
        <v>181.67844306015684</v>
      </c>
      <c r="U56" s="33"/>
      <c r="AD56">
        <v>354.96324800000002</v>
      </c>
      <c r="AE56">
        <v>9975186.6500000004</v>
      </c>
    </row>
    <row r="57" spans="1:31" ht="13.2">
      <c r="A57" s="37">
        <v>45004</v>
      </c>
      <c r="B57" s="4">
        <v>799.54</v>
      </c>
      <c r="C57" s="5">
        <v>133460.72</v>
      </c>
      <c r="D57" s="27">
        <v>185.55</v>
      </c>
      <c r="E57" s="27">
        <v>63.48</v>
      </c>
      <c r="F57" s="27">
        <v>8124.04</v>
      </c>
      <c r="G57" s="27">
        <v>0.76</v>
      </c>
      <c r="H57" s="27">
        <v>99.7</v>
      </c>
      <c r="I57" s="27">
        <v>121.31</v>
      </c>
      <c r="J57" s="27">
        <v>6.77</v>
      </c>
      <c r="K57" s="27">
        <v>4.45</v>
      </c>
      <c r="L57" s="30">
        <v>203.83538799999999</v>
      </c>
      <c r="M57" s="30">
        <v>140.43873500000001</v>
      </c>
      <c r="N57" s="30">
        <v>344.27412299999997</v>
      </c>
      <c r="R57" s="10">
        <v>166.92188008104662</v>
      </c>
      <c r="U57" s="33"/>
      <c r="AD57">
        <v>350.38990100000001</v>
      </c>
      <c r="AE57">
        <v>9461773.7599999998</v>
      </c>
    </row>
    <row r="58" spans="1:31" ht="13.2">
      <c r="A58" s="37">
        <v>44976</v>
      </c>
      <c r="B58" s="4">
        <v>674.19</v>
      </c>
      <c r="C58" s="5">
        <v>106737.12</v>
      </c>
      <c r="D58" s="27">
        <v>158.02000000000001</v>
      </c>
      <c r="E58" s="27">
        <v>50.58</v>
      </c>
      <c r="F58" s="27">
        <v>6488.56</v>
      </c>
      <c r="G58" s="27">
        <v>0.61</v>
      </c>
      <c r="H58" s="27">
        <v>75.97</v>
      </c>
      <c r="I58" s="27">
        <v>106.83</v>
      </c>
      <c r="J58" s="27">
        <v>7.63</v>
      </c>
      <c r="K58" s="27">
        <v>5.65</v>
      </c>
      <c r="L58" s="30">
        <v>200.57691299999999</v>
      </c>
      <c r="M58" s="30">
        <v>138.34956199999999</v>
      </c>
      <c r="N58" s="30">
        <v>338.92647499999998</v>
      </c>
      <c r="R58" s="10">
        <v>158.31904952609796</v>
      </c>
      <c r="U58" s="33"/>
      <c r="AD58">
        <v>344.27412299999997</v>
      </c>
      <c r="AE58">
        <v>9114194.8000000007</v>
      </c>
    </row>
    <row r="59" spans="1:31" ht="13.2">
      <c r="A59" s="37">
        <v>44945</v>
      </c>
      <c r="B59" s="4">
        <v>672.75</v>
      </c>
      <c r="C59" s="5">
        <v>109932.43</v>
      </c>
      <c r="D59" s="27">
        <v>155.36000000000001</v>
      </c>
      <c r="E59" s="27">
        <v>48.35</v>
      </c>
      <c r="F59" s="27">
        <v>6344.91</v>
      </c>
      <c r="G59" s="27">
        <v>0.6</v>
      </c>
      <c r="H59" s="27">
        <v>79.37</v>
      </c>
      <c r="I59" s="27">
        <v>106.41</v>
      </c>
      <c r="J59" s="27">
        <v>7.32</v>
      </c>
      <c r="K59" s="27">
        <v>5.72</v>
      </c>
      <c r="L59" s="30">
        <v>198.96870799999999</v>
      </c>
      <c r="M59" s="30">
        <v>137.180048</v>
      </c>
      <c r="N59" s="30">
        <v>336.14875599999999</v>
      </c>
      <c r="R59" s="10">
        <v>163.40755109624675</v>
      </c>
      <c r="U59" s="33"/>
      <c r="AD59">
        <v>338.92647499999998</v>
      </c>
      <c r="AE59">
        <v>8793456.6500000004</v>
      </c>
    </row>
    <row r="60" spans="1:31" ht="13.2">
      <c r="A60" s="37">
        <v>45278</v>
      </c>
      <c r="B60" s="4">
        <v>620.16999999999996</v>
      </c>
      <c r="C60" s="5">
        <v>102594.82</v>
      </c>
      <c r="D60" s="27">
        <v>142.97999999999999</v>
      </c>
      <c r="E60" s="27">
        <v>45.47</v>
      </c>
      <c r="F60" s="27">
        <v>6131.34</v>
      </c>
      <c r="G60" s="27">
        <v>0.57999999999999996</v>
      </c>
      <c r="H60" s="27">
        <v>78.52</v>
      </c>
      <c r="I60" s="27">
        <v>96.94</v>
      </c>
      <c r="J60" s="27">
        <v>6.44</v>
      </c>
      <c r="K60" s="27">
        <v>8.5500000000000007</v>
      </c>
      <c r="L60" s="30">
        <v>197.056467</v>
      </c>
      <c r="M60" s="30">
        <v>135.94879800000001</v>
      </c>
      <c r="N60" s="30">
        <v>333.00526500000001</v>
      </c>
      <c r="R60" s="10">
        <v>165.43015624748054</v>
      </c>
      <c r="U60" s="33"/>
      <c r="AD60">
        <v>336.14875599999999</v>
      </c>
      <c r="AE60">
        <v>8591393.0299999993</v>
      </c>
    </row>
    <row r="61" spans="1:31" ht="13.2">
      <c r="A61" s="37">
        <v>45248</v>
      </c>
      <c r="B61" s="4">
        <v>524.94000000000005</v>
      </c>
      <c r="C61" s="5">
        <v>82232.210000000006</v>
      </c>
      <c r="D61" s="27">
        <v>137.06</v>
      </c>
      <c r="E61" s="27">
        <v>44.17</v>
      </c>
      <c r="F61" s="27">
        <v>5980.66</v>
      </c>
      <c r="G61" s="27">
        <v>0.5</v>
      </c>
      <c r="H61" s="27">
        <v>68.5</v>
      </c>
      <c r="I61" s="27">
        <v>92.38</v>
      </c>
      <c r="J61" s="27">
        <v>6</v>
      </c>
      <c r="K61" s="27">
        <v>8.82</v>
      </c>
      <c r="L61" s="30">
        <v>194.861208</v>
      </c>
      <c r="M61" s="30">
        <v>134.99434600000001</v>
      </c>
      <c r="N61" s="30">
        <v>329.85555399999998</v>
      </c>
      <c r="R61" s="10">
        <v>156.65068388768239</v>
      </c>
      <c r="U61" s="33"/>
      <c r="AD61">
        <v>333.00526500000001</v>
      </c>
      <c r="AE61">
        <v>8409931.3900000006</v>
      </c>
    </row>
    <row r="62" spans="1:31" ht="13.2">
      <c r="A62" s="37">
        <v>45217</v>
      </c>
      <c r="B62" s="4">
        <v>482.36</v>
      </c>
      <c r="C62" s="5">
        <v>74978.27</v>
      </c>
      <c r="D62" s="27">
        <v>150.74</v>
      </c>
      <c r="E62" s="27">
        <v>47.79</v>
      </c>
      <c r="F62" s="27">
        <v>5821.65</v>
      </c>
      <c r="G62" s="27">
        <v>0.53</v>
      </c>
      <c r="H62" s="27">
        <v>71.599999999999994</v>
      </c>
      <c r="I62" s="27">
        <v>102.42</v>
      </c>
      <c r="J62" s="27">
        <v>12.68</v>
      </c>
      <c r="K62" s="27">
        <v>10.9</v>
      </c>
      <c r="L62" s="30">
        <v>193.41669400000001</v>
      </c>
      <c r="M62" s="30">
        <v>134.062625</v>
      </c>
      <c r="N62" s="30">
        <v>327.47931899999998</v>
      </c>
      <c r="R62" s="10">
        <v>155.44048013931504</v>
      </c>
      <c r="U62" s="33"/>
      <c r="AD62">
        <v>329.85555399999998</v>
      </c>
      <c r="AE62">
        <v>8648092.6400000006</v>
      </c>
    </row>
    <row r="63" spans="1:31" ht="13.2">
      <c r="A63" s="37">
        <v>45187</v>
      </c>
      <c r="B63" s="4">
        <v>405.87</v>
      </c>
      <c r="C63" s="5">
        <v>59835.360000000001</v>
      </c>
      <c r="D63" s="27">
        <v>137.97</v>
      </c>
      <c r="E63" s="27">
        <v>42.24</v>
      </c>
      <c r="F63" s="27">
        <v>5137.63</v>
      </c>
      <c r="G63" s="27">
        <v>0.52</v>
      </c>
      <c r="H63" s="27">
        <v>65.989999999999995</v>
      </c>
      <c r="I63" s="27">
        <v>95.21</v>
      </c>
      <c r="J63" s="27">
        <v>19.89</v>
      </c>
      <c r="K63" s="27">
        <v>14.43</v>
      </c>
      <c r="L63" s="30">
        <v>191.24422899999999</v>
      </c>
      <c r="M63" s="30">
        <v>132.867279</v>
      </c>
      <c r="N63" s="30">
        <v>324.11150800000001</v>
      </c>
      <c r="R63" s="10">
        <v>147.42493901988323</v>
      </c>
      <c r="U63" s="33"/>
      <c r="AD63">
        <v>327.47931899999998</v>
      </c>
      <c r="AE63">
        <v>8490821.4499999993</v>
      </c>
    </row>
    <row r="64" spans="1:31" ht="13.2">
      <c r="A64" s="37">
        <v>45156</v>
      </c>
      <c r="B64" s="4">
        <v>312.02</v>
      </c>
      <c r="C64" s="5">
        <v>54212.26</v>
      </c>
      <c r="D64" s="27">
        <v>140.12</v>
      </c>
      <c r="E64" s="27">
        <v>41.5</v>
      </c>
      <c r="F64" s="27">
        <v>5107.8500000000004</v>
      </c>
      <c r="G64" s="27">
        <v>0.47</v>
      </c>
      <c r="H64" s="27">
        <v>62.77</v>
      </c>
      <c r="I64" s="27">
        <v>98.15</v>
      </c>
      <c r="J64" s="27">
        <v>21.29</v>
      </c>
      <c r="K64" s="27">
        <v>15.77</v>
      </c>
      <c r="L64" s="30">
        <v>189.13256699999999</v>
      </c>
      <c r="M64" s="30">
        <v>131.76190399999999</v>
      </c>
      <c r="N64" s="30">
        <v>320.89447100000001</v>
      </c>
      <c r="R64" s="10">
        <v>173.74610601884496</v>
      </c>
      <c r="U64" s="33"/>
      <c r="AD64">
        <v>324.11150800000001</v>
      </c>
      <c r="AE64">
        <v>8122454.6200000001</v>
      </c>
    </row>
    <row r="65" spans="1:31" ht="13.2">
      <c r="A65" s="37">
        <v>45125</v>
      </c>
      <c r="B65" s="4">
        <v>273.75</v>
      </c>
      <c r="C65" s="5">
        <v>51843.14</v>
      </c>
      <c r="D65" s="27">
        <v>131.6</v>
      </c>
      <c r="E65" s="27">
        <v>38.79</v>
      </c>
      <c r="F65" s="27">
        <v>4754.04</v>
      </c>
      <c r="G65" s="27">
        <v>0.5</v>
      </c>
      <c r="H65" s="27">
        <v>60.03</v>
      </c>
      <c r="I65" s="27">
        <v>92.32</v>
      </c>
      <c r="J65" s="27">
        <v>20.68</v>
      </c>
      <c r="K65" s="27">
        <v>15.71</v>
      </c>
      <c r="L65" s="30">
        <v>187.56446099999999</v>
      </c>
      <c r="M65" s="30">
        <v>130.764353</v>
      </c>
      <c r="N65" s="30">
        <v>318.32881400000002</v>
      </c>
      <c r="R65" s="10">
        <v>189.38133333333334</v>
      </c>
      <c r="U65" s="33"/>
      <c r="AD65">
        <v>320.89447100000001</v>
      </c>
      <c r="AE65">
        <v>7956263.21</v>
      </c>
    </row>
    <row r="66" spans="1:31" ht="13.2">
      <c r="A66" s="37">
        <v>45095</v>
      </c>
      <c r="B66" s="4">
        <v>246.37</v>
      </c>
      <c r="C66" s="5">
        <v>40834.03</v>
      </c>
      <c r="D66" s="27">
        <v>124.05</v>
      </c>
      <c r="E66" s="27">
        <v>34.42</v>
      </c>
      <c r="F66" s="27">
        <v>4715.4399999999996</v>
      </c>
      <c r="G66" s="27">
        <v>0.63</v>
      </c>
      <c r="H66" s="27">
        <v>63.11</v>
      </c>
      <c r="I66" s="27">
        <v>89</v>
      </c>
      <c r="J66" s="27">
        <v>16.2</v>
      </c>
      <c r="K66" s="27">
        <v>14.01</v>
      </c>
      <c r="L66" s="30">
        <v>186.511831</v>
      </c>
      <c r="M66" s="30">
        <v>130.213472</v>
      </c>
      <c r="N66" s="30">
        <v>316.725303</v>
      </c>
      <c r="R66" s="10">
        <v>165.74270406299468</v>
      </c>
      <c r="U66" s="33"/>
      <c r="AD66">
        <v>318.32881400000002</v>
      </c>
      <c r="AE66">
        <v>7999178.9100000001</v>
      </c>
    </row>
    <row r="67" spans="1:31" ht="13.2">
      <c r="A67" s="37">
        <v>45064</v>
      </c>
      <c r="B67" s="4">
        <v>189.48</v>
      </c>
      <c r="C67" s="5">
        <v>33288.51</v>
      </c>
      <c r="D67" s="27">
        <v>116.85</v>
      </c>
      <c r="E67" s="27">
        <v>31.06</v>
      </c>
      <c r="F67" s="27">
        <v>4297.24</v>
      </c>
      <c r="G67" s="27">
        <v>0.59</v>
      </c>
      <c r="H67" s="27">
        <v>50.12</v>
      </c>
      <c r="I67" s="27">
        <v>85.21</v>
      </c>
      <c r="J67" s="27">
        <v>14.19</v>
      </c>
      <c r="K67" s="27">
        <v>16.21</v>
      </c>
      <c r="L67" s="30">
        <v>185.34601499999999</v>
      </c>
      <c r="M67" s="30">
        <v>129.47248999999999</v>
      </c>
      <c r="N67" s="30">
        <v>314.81850500000002</v>
      </c>
      <c r="R67" s="10">
        <v>175.68350221659281</v>
      </c>
      <c r="U67" s="33"/>
      <c r="AD67">
        <v>316.725303</v>
      </c>
      <c r="AE67">
        <v>8110857.0999999996</v>
      </c>
    </row>
    <row r="68" spans="1:31" ht="13.2">
      <c r="A68" s="37">
        <v>45034</v>
      </c>
      <c r="B68" s="4">
        <v>190.08</v>
      </c>
      <c r="C68" s="5">
        <v>27021.85</v>
      </c>
      <c r="D68" s="27">
        <v>113.8</v>
      </c>
      <c r="E68" s="27">
        <v>29.39</v>
      </c>
      <c r="F68" s="27">
        <v>4112.42</v>
      </c>
      <c r="G68" s="27">
        <v>0.49</v>
      </c>
      <c r="H68" s="27">
        <v>39.79</v>
      </c>
      <c r="I68" s="27">
        <v>83.92</v>
      </c>
      <c r="J68" s="27">
        <v>13.65</v>
      </c>
      <c r="K68" s="27">
        <v>16.11</v>
      </c>
      <c r="L68" s="30">
        <v>184.76795100000001</v>
      </c>
      <c r="M68" s="30">
        <v>129.00926200000001</v>
      </c>
      <c r="N68" s="30">
        <v>313.77721300000002</v>
      </c>
      <c r="R68" s="10">
        <v>142.16040614478112</v>
      </c>
      <c r="U68" s="33"/>
      <c r="AD68">
        <v>314.81850500000002</v>
      </c>
      <c r="AE68">
        <v>8100264.04</v>
      </c>
    </row>
    <row r="69" spans="1:31" ht="13.2">
      <c r="A69" s="40">
        <v>45003</v>
      </c>
      <c r="B69" s="4">
        <v>178.05</v>
      </c>
      <c r="C69" s="5">
        <v>24172.6</v>
      </c>
      <c r="D69" s="41">
        <v>100.53</v>
      </c>
      <c r="E69" s="41">
        <v>26.48</v>
      </c>
      <c r="F69" s="41">
        <v>3954.87</v>
      </c>
      <c r="G69" s="41">
        <v>0.51</v>
      </c>
      <c r="H69" s="41">
        <v>23.67</v>
      </c>
      <c r="I69" s="41">
        <v>73.540000000000006</v>
      </c>
      <c r="J69" s="41">
        <v>17.579999999999998</v>
      </c>
      <c r="K69" s="41">
        <v>33.14</v>
      </c>
      <c r="L69" s="30">
        <v>182.84383500000001</v>
      </c>
      <c r="M69" s="30">
        <v>128.534741</v>
      </c>
      <c r="N69" s="30">
        <v>311.37857600000001</v>
      </c>
      <c r="R69" s="10">
        <v>135.76298792474023</v>
      </c>
      <c r="U69" s="33"/>
      <c r="AD69">
        <v>313.77721300000002</v>
      </c>
      <c r="AE69">
        <v>7759870.0599999996</v>
      </c>
    </row>
    <row r="70" spans="1:31" ht="13.2">
      <c r="A70" s="40">
        <v>44975</v>
      </c>
      <c r="B70" s="4">
        <v>171.4</v>
      </c>
      <c r="C70" s="5">
        <v>19126.2</v>
      </c>
      <c r="D70" s="41">
        <v>98.95</v>
      </c>
      <c r="E70" s="41">
        <v>23.92</v>
      </c>
      <c r="F70" s="41">
        <v>3486.1</v>
      </c>
      <c r="G70" s="41">
        <v>0.41</v>
      </c>
      <c r="H70" s="41">
        <v>16.93</v>
      </c>
      <c r="I70" s="41">
        <v>74.62</v>
      </c>
      <c r="J70" s="41">
        <v>14.1</v>
      </c>
      <c r="K70" s="41">
        <v>26.02</v>
      </c>
      <c r="L70" s="30">
        <v>182.287373</v>
      </c>
      <c r="M70" s="30">
        <v>127.81178199999999</v>
      </c>
      <c r="N70" s="30">
        <v>310.099155</v>
      </c>
      <c r="R70" s="10">
        <v>111.58809801633606</v>
      </c>
      <c r="U70" s="33"/>
      <c r="AD70">
        <v>311.37857600000001</v>
      </c>
      <c r="AE70">
        <v>7475824.1500000004</v>
      </c>
    </row>
    <row r="71" spans="1:31" ht="13.2">
      <c r="A71" s="40">
        <v>44944</v>
      </c>
      <c r="B71" s="4">
        <v>151.83000000000001</v>
      </c>
      <c r="C71" s="5">
        <v>15571.2</v>
      </c>
      <c r="D71" s="41">
        <v>92.97</v>
      </c>
      <c r="E71" s="41">
        <v>21.44</v>
      </c>
      <c r="F71" s="41">
        <v>3285.1</v>
      </c>
      <c r="G71" s="41">
        <v>0.37</v>
      </c>
      <c r="H71" s="41">
        <v>11.36</v>
      </c>
      <c r="I71" s="41">
        <v>71.16</v>
      </c>
      <c r="J71" s="41">
        <v>12.32</v>
      </c>
      <c r="K71" s="41">
        <v>31.93</v>
      </c>
      <c r="L71" s="30">
        <v>180.87405999999999</v>
      </c>
      <c r="M71" s="30">
        <v>126.713724</v>
      </c>
      <c r="N71" s="30">
        <v>307.587784</v>
      </c>
      <c r="R71" s="10">
        <v>102.5568069551472</v>
      </c>
      <c r="U71" s="33"/>
      <c r="AD71">
        <v>310.099155</v>
      </c>
      <c r="AE71">
        <v>7358855.8799999999</v>
      </c>
    </row>
    <row r="72" spans="1:31" ht="13.2">
      <c r="A72" s="40">
        <v>45277</v>
      </c>
      <c r="B72" s="4">
        <v>145.63999999999999</v>
      </c>
      <c r="C72" s="5">
        <v>13174.24</v>
      </c>
      <c r="D72" s="41">
        <v>86.68</v>
      </c>
      <c r="E72" s="41">
        <v>17.29</v>
      </c>
      <c r="F72" s="41">
        <v>2621.66</v>
      </c>
      <c r="G72" s="41">
        <v>0.42</v>
      </c>
      <c r="H72" s="41">
        <v>9.6999999999999993</v>
      </c>
      <c r="I72" s="41">
        <v>68.98</v>
      </c>
      <c r="J72" s="41">
        <v>13.49</v>
      </c>
      <c r="K72" s="41">
        <v>46.79</v>
      </c>
      <c r="L72" s="30">
        <v>180.18849499999999</v>
      </c>
      <c r="M72" s="30">
        <v>126.50673500000001</v>
      </c>
      <c r="N72" s="30">
        <v>306.69522999999998</v>
      </c>
      <c r="R72" s="10">
        <v>90.457566602581721</v>
      </c>
      <c r="U72" s="33"/>
      <c r="AD72">
        <v>307.587784</v>
      </c>
      <c r="AE72">
        <v>7123292.6699999999</v>
      </c>
    </row>
    <row r="73" spans="1:31" ht="13.2">
      <c r="A73" s="40">
        <v>45247</v>
      </c>
      <c r="B73" s="4">
        <v>105.02</v>
      </c>
      <c r="C73" s="5">
        <v>9669.33</v>
      </c>
      <c r="D73" s="41">
        <v>83.09</v>
      </c>
      <c r="E73" s="41">
        <v>17.510000000000002</v>
      </c>
      <c r="F73" s="41">
        <v>2561.96</v>
      </c>
      <c r="G73" s="41">
        <v>0.1</v>
      </c>
      <c r="H73" s="41">
        <v>4.8600000000000003</v>
      </c>
      <c r="I73" s="41">
        <v>65.48</v>
      </c>
      <c r="J73" s="41">
        <v>12.94</v>
      </c>
      <c r="K73" s="41">
        <v>96.27</v>
      </c>
      <c r="L73" s="30">
        <v>182.01464200000001</v>
      </c>
      <c r="M73" s="30">
        <v>123.19104299999999</v>
      </c>
      <c r="N73" s="30">
        <v>305.20568500000002</v>
      </c>
      <c r="R73" s="10">
        <v>92.071319748619317</v>
      </c>
      <c r="U73" s="33"/>
      <c r="AD73">
        <v>306.69522999999998</v>
      </c>
      <c r="AE73">
        <v>6902672.0300000003</v>
      </c>
    </row>
    <row r="74" spans="1:31" ht="13.2">
      <c r="A74" s="40">
        <v>45216</v>
      </c>
      <c r="B74" s="4">
        <v>76.959999999999994</v>
      </c>
      <c r="C74" s="4">
        <v>7057.78</v>
      </c>
      <c r="D74" s="41">
        <v>81.06</v>
      </c>
      <c r="E74" s="41">
        <v>17.5</v>
      </c>
      <c r="F74" s="41">
        <v>2524.87</v>
      </c>
      <c r="G74" s="41">
        <v>0.05</v>
      </c>
      <c r="H74" s="41">
        <v>3.9</v>
      </c>
      <c r="I74" s="41">
        <v>63.51</v>
      </c>
      <c r="J74" s="41">
        <v>11.5</v>
      </c>
      <c r="K74" s="41">
        <v>107.67</v>
      </c>
      <c r="L74" s="30">
        <v>180.804698</v>
      </c>
      <c r="M74" s="30">
        <v>122.30926599999999</v>
      </c>
      <c r="N74" s="30">
        <v>303.11396400000001</v>
      </c>
      <c r="R74" s="10">
        <v>91.707120582120581</v>
      </c>
      <c r="U74" s="33"/>
      <c r="AD74">
        <v>305.20568500000002</v>
      </c>
      <c r="AE74">
        <v>6708569.7000000002</v>
      </c>
    </row>
    <row r="75" spans="1:31" ht="13.2">
      <c r="A75" s="40">
        <v>45186</v>
      </c>
      <c r="B75" s="4">
        <v>30.98</v>
      </c>
      <c r="C75" s="5">
        <v>5325.81</v>
      </c>
      <c r="D75" s="41">
        <v>81.650000000000006</v>
      </c>
      <c r="E75" s="41">
        <v>15.65</v>
      </c>
      <c r="F75" s="41">
        <v>2047.32</v>
      </c>
      <c r="G75" s="41">
        <v>0.04</v>
      </c>
      <c r="H75" s="41">
        <v>2.9</v>
      </c>
      <c r="I75" s="41">
        <v>65.959999999999994</v>
      </c>
      <c r="J75" s="41">
        <v>14.34</v>
      </c>
      <c r="K75" s="41">
        <v>229.79</v>
      </c>
      <c r="L75" s="30">
        <v>176.899585</v>
      </c>
      <c r="M75" s="30">
        <v>118.93928200000001</v>
      </c>
      <c r="N75" s="30">
        <v>295.83886699999999</v>
      </c>
      <c r="R75" s="10">
        <v>171.91123305358298</v>
      </c>
      <c r="U75" s="33"/>
      <c r="AD75">
        <v>303.11396400000001</v>
      </c>
      <c r="AE75">
        <v>6674247.6799999997</v>
      </c>
    </row>
    <row r="76" spans="1:31" ht="13.2">
      <c r="A76" s="40">
        <v>45155</v>
      </c>
      <c r="B76" s="4">
        <v>16.8</v>
      </c>
      <c r="C76" s="5">
        <v>4156.62</v>
      </c>
      <c r="D76" s="41">
        <v>81.08</v>
      </c>
      <c r="E76" s="41">
        <v>14.13</v>
      </c>
      <c r="F76" s="41">
        <v>1673.44</v>
      </c>
      <c r="G76" s="41">
        <v>0.02</v>
      </c>
      <c r="H76" s="41">
        <v>1.37</v>
      </c>
      <c r="I76" s="41">
        <v>66.930000000000007</v>
      </c>
      <c r="J76" s="41">
        <v>13.23</v>
      </c>
      <c r="K76" s="41">
        <v>40.9</v>
      </c>
      <c r="L76" s="30">
        <v>174.45540099999999</v>
      </c>
      <c r="M76" s="30">
        <v>117.294826</v>
      </c>
      <c r="N76" s="30">
        <v>291.750227</v>
      </c>
      <c r="R76" s="10">
        <v>247.41785714285712</v>
      </c>
      <c r="U76" s="33"/>
      <c r="AD76">
        <v>295.83886699999999</v>
      </c>
      <c r="AE76">
        <v>6589999.54</v>
      </c>
    </row>
    <row r="77" spans="1:31" ht="13.2">
      <c r="A77" s="40"/>
      <c r="B77" s="4"/>
      <c r="C77" s="5"/>
      <c r="D77" s="41"/>
      <c r="E77" s="41"/>
      <c r="F77" s="41"/>
      <c r="G77" s="41"/>
      <c r="H77" s="41"/>
      <c r="I77" s="41"/>
      <c r="J77" s="41"/>
      <c r="K77" s="41"/>
      <c r="L77" s="42"/>
      <c r="M77" s="42"/>
      <c r="N77" s="42"/>
      <c r="R77" s="10">
        <v>293.32330180567493</v>
      </c>
      <c r="U77" s="33"/>
      <c r="AD77">
        <v>291.750227</v>
      </c>
      <c r="AE77">
        <v>6477662.2400000002</v>
      </c>
    </row>
    <row r="78" spans="1:31" ht="13.2">
      <c r="A78" s="40">
        <v>45124</v>
      </c>
      <c r="B78" s="4">
        <v>11.63</v>
      </c>
      <c r="C78" s="5">
        <v>3411.35</v>
      </c>
      <c r="D78" s="41">
        <v>76.97</v>
      </c>
      <c r="E78" s="41">
        <v>12.88</v>
      </c>
      <c r="F78" s="41">
        <v>1408.87</v>
      </c>
      <c r="G78" s="41">
        <v>0.01</v>
      </c>
      <c r="H78" s="41">
        <v>0.77</v>
      </c>
      <c r="I78" s="41">
        <v>64.08</v>
      </c>
      <c r="J78" s="41">
        <v>18.7</v>
      </c>
      <c r="K78" s="41">
        <v>6.71</v>
      </c>
      <c r="L78" s="42"/>
      <c r="M78" s="42"/>
      <c r="N78" s="42"/>
      <c r="R78" s="10">
        <v>299.35845410628019</v>
      </c>
      <c r="U78" s="33"/>
      <c r="AD78">
        <v>289.49119899999999</v>
      </c>
      <c r="AE78">
        <v>6440466.79</v>
      </c>
    </row>
    <row r="79" spans="1:31" ht="13.2">
      <c r="A79" s="40">
        <v>45094</v>
      </c>
      <c r="B79" s="4">
        <v>10.35</v>
      </c>
      <c r="C79" s="5">
        <v>3098.36</v>
      </c>
      <c r="D79" s="41">
        <v>75.52</v>
      </c>
      <c r="E79" s="41">
        <v>11.87</v>
      </c>
      <c r="F79" s="41">
        <v>1311.8</v>
      </c>
      <c r="G79" s="41">
        <v>0.01</v>
      </c>
      <c r="H79" s="41">
        <v>1.02</v>
      </c>
      <c r="I79" s="41">
        <v>63.64</v>
      </c>
      <c r="J79" s="41">
        <v>12.61</v>
      </c>
      <c r="K79" s="41">
        <v>6.14</v>
      </c>
      <c r="L79" s="42"/>
      <c r="M79" s="42"/>
      <c r="N79" s="42"/>
      <c r="R79" s="10">
        <v>298.83226495726501</v>
      </c>
      <c r="U79" s="33"/>
      <c r="AD79">
        <v>287.06041599999998</v>
      </c>
      <c r="AE79">
        <v>6414750.5</v>
      </c>
    </row>
    <row r="80" spans="1:31" ht="13.2">
      <c r="A80" s="40">
        <v>45063</v>
      </c>
      <c r="B80" s="4">
        <v>9.36</v>
      </c>
      <c r="C80" s="5">
        <v>2797.07</v>
      </c>
      <c r="D80" s="41">
        <v>68.069999999999993</v>
      </c>
      <c r="E80" s="41">
        <v>11.37</v>
      </c>
      <c r="F80" s="41">
        <v>1169.6199999999999</v>
      </c>
      <c r="G80" s="41">
        <v>0.01</v>
      </c>
      <c r="H80" s="41">
        <v>0.98</v>
      </c>
      <c r="I80" s="41">
        <v>56.69</v>
      </c>
      <c r="J80" s="41">
        <v>9.1199999999999992</v>
      </c>
      <c r="K80" s="41">
        <v>8.4600000000000009</v>
      </c>
      <c r="L80" s="42"/>
      <c r="M80" s="42"/>
      <c r="N80" s="42"/>
      <c r="R80" s="10">
        <v>315.45</v>
      </c>
      <c r="U80" s="33"/>
      <c r="AD80">
        <v>283.82251400000001</v>
      </c>
      <c r="AE80">
        <v>6396017.4800000004</v>
      </c>
    </row>
    <row r="81" spans="1:31" ht="13.2">
      <c r="A81" s="40">
        <v>45033</v>
      </c>
      <c r="B81" s="4">
        <v>7.2</v>
      </c>
      <c r="C81" s="5">
        <v>2271.2399999999998</v>
      </c>
      <c r="D81" s="41">
        <v>56.53</v>
      </c>
      <c r="E81" s="41">
        <v>9.42</v>
      </c>
      <c r="F81" s="41">
        <v>793.03</v>
      </c>
      <c r="G81" s="41">
        <v>0.01</v>
      </c>
      <c r="H81" s="41">
        <v>0.61</v>
      </c>
      <c r="I81" s="41">
        <v>47.1</v>
      </c>
      <c r="J81" s="41">
        <v>6.07</v>
      </c>
      <c r="K81" s="41">
        <v>5.88</v>
      </c>
      <c r="L81" s="42"/>
      <c r="M81" s="42"/>
      <c r="N81" s="42"/>
      <c r="R81" s="10">
        <v>380.71271585557298</v>
      </c>
      <c r="U81" s="33"/>
      <c r="AD81">
        <v>280.78780899999998</v>
      </c>
      <c r="AE81">
        <v>6310148.5599999996</v>
      </c>
    </row>
    <row r="82" spans="1:31" ht="13.2">
      <c r="A82" s="40"/>
      <c r="B82" s="4"/>
      <c r="C82" s="5"/>
      <c r="D82" s="41"/>
      <c r="E82" s="41"/>
      <c r="F82" s="41"/>
      <c r="G82" s="41"/>
      <c r="H82" s="41"/>
      <c r="I82" s="41"/>
      <c r="J82" s="41"/>
      <c r="K82" s="41"/>
      <c r="L82" s="42"/>
      <c r="M82" s="42"/>
      <c r="N82" s="42"/>
      <c r="R82" s="10">
        <v>442.39954337899547</v>
      </c>
      <c r="U82" s="33"/>
      <c r="AD82">
        <v>277.71213999999998</v>
      </c>
      <c r="AE82">
        <v>6472093.9800000004</v>
      </c>
    </row>
    <row r="83" spans="1:31" ht="13.2">
      <c r="A83" s="40">
        <v>45002</v>
      </c>
      <c r="B83" s="4">
        <v>6.37</v>
      </c>
      <c r="C83" s="5">
        <v>2425.14</v>
      </c>
      <c r="D83" s="41">
        <v>51.64</v>
      </c>
      <c r="E83" s="41">
        <v>7.43</v>
      </c>
      <c r="F83" s="41">
        <v>563.99</v>
      </c>
      <c r="G83" s="41" t="s">
        <v>33</v>
      </c>
      <c r="H83" s="41" t="s">
        <v>33</v>
      </c>
      <c r="I83" s="41">
        <v>44.21</v>
      </c>
      <c r="J83" s="41">
        <v>6.58</v>
      </c>
      <c r="K83" s="41">
        <v>7.17</v>
      </c>
      <c r="L83" s="42"/>
      <c r="M83" s="42"/>
      <c r="N83" s="42"/>
      <c r="R83" s="10">
        <v>380.31838565022423</v>
      </c>
      <c r="U83" s="33"/>
      <c r="AD83">
        <v>271.10141399999998</v>
      </c>
      <c r="AE83">
        <v>6823774.2300000004</v>
      </c>
    </row>
    <row r="84" spans="1:31" ht="13.2">
      <c r="A84" s="40">
        <v>44974</v>
      </c>
      <c r="B84" s="4">
        <v>4.38</v>
      </c>
      <c r="C84" s="5">
        <v>1937.71</v>
      </c>
      <c r="D84" s="41">
        <v>40.97</v>
      </c>
      <c r="E84" s="41">
        <v>5.22</v>
      </c>
      <c r="F84" s="41">
        <v>392.04</v>
      </c>
      <c r="G84" s="41" t="s">
        <v>33</v>
      </c>
      <c r="H84" s="41" t="s">
        <v>33</v>
      </c>
      <c r="I84" s="41">
        <v>35.75</v>
      </c>
      <c r="J84" s="41">
        <v>5.31</v>
      </c>
      <c r="K84" s="41">
        <v>4.0199999999999996</v>
      </c>
      <c r="L84" s="42"/>
      <c r="M84" s="42"/>
      <c r="N84" s="42"/>
      <c r="R84" s="10">
        <v>355.7437185929648</v>
      </c>
      <c r="U84" s="33"/>
    </row>
    <row r="85" spans="1:31" ht="13.2">
      <c r="A85" s="40">
        <v>44943</v>
      </c>
      <c r="B85" s="4">
        <v>4.46</v>
      </c>
      <c r="C85" s="5">
        <v>1696.22</v>
      </c>
      <c r="D85" s="41">
        <v>43.14</v>
      </c>
      <c r="E85" s="41">
        <v>4.25</v>
      </c>
      <c r="F85" s="41">
        <v>316.24</v>
      </c>
      <c r="G85" s="41" t="s">
        <v>33</v>
      </c>
      <c r="H85" s="41" t="s">
        <v>33</v>
      </c>
      <c r="I85" s="41">
        <v>38.89</v>
      </c>
      <c r="J85" s="41">
        <v>7.26</v>
      </c>
      <c r="K85" s="41">
        <v>3.71</v>
      </c>
      <c r="L85" s="42"/>
      <c r="M85" s="42"/>
      <c r="N85" s="42"/>
      <c r="R85" s="10">
        <v>346.41379310344826</v>
      </c>
      <c r="U85" s="33"/>
    </row>
    <row r="86" spans="1:31" ht="13.2">
      <c r="A86" s="40">
        <v>45276</v>
      </c>
      <c r="B86" s="4">
        <v>1.99</v>
      </c>
      <c r="C86" s="4">
        <v>707.93</v>
      </c>
      <c r="D86" s="41">
        <v>37.340000000000003</v>
      </c>
      <c r="E86" s="41">
        <v>3.08</v>
      </c>
      <c r="F86" s="41">
        <v>206.56</v>
      </c>
      <c r="G86" s="41" t="s">
        <v>33</v>
      </c>
      <c r="H86" s="41" t="s">
        <v>33</v>
      </c>
      <c r="I86" s="41">
        <v>34.26</v>
      </c>
      <c r="J86" s="41">
        <v>8.44</v>
      </c>
      <c r="K86" s="41">
        <v>3.9</v>
      </c>
      <c r="L86" s="42"/>
      <c r="M86" s="42"/>
      <c r="N86" s="42"/>
      <c r="R86" s="10">
        <v>485.7</v>
      </c>
      <c r="U86" s="33"/>
    </row>
    <row r="87" spans="1:31" ht="13.2">
      <c r="A87" s="40">
        <v>45246</v>
      </c>
      <c r="B87" s="4">
        <v>0.28999999999999998</v>
      </c>
      <c r="C87" s="4">
        <v>100.46</v>
      </c>
      <c r="D87" s="41">
        <v>26.87</v>
      </c>
      <c r="E87" s="41">
        <v>1.1000000000000001</v>
      </c>
      <c r="F87" s="41">
        <v>127.96</v>
      </c>
      <c r="G87" s="41" t="s">
        <v>33</v>
      </c>
      <c r="H87" s="41" t="s">
        <v>33</v>
      </c>
      <c r="I87" s="41">
        <v>25.77</v>
      </c>
      <c r="J87" s="41">
        <v>3.8</v>
      </c>
      <c r="K87" s="41">
        <v>2.81</v>
      </c>
      <c r="L87" s="42"/>
      <c r="M87" s="42"/>
      <c r="N87" s="42"/>
      <c r="R87" s="10">
        <v>362.66666666666669</v>
      </c>
      <c r="U87" s="33"/>
    </row>
    <row r="88" spans="1:31" ht="13.2">
      <c r="A88" s="40">
        <v>45215</v>
      </c>
      <c r="B88" s="4">
        <v>0.1</v>
      </c>
      <c r="C88" s="4">
        <v>48.57</v>
      </c>
      <c r="D88" s="41">
        <v>25.71</v>
      </c>
      <c r="E88" s="41">
        <v>1.41</v>
      </c>
      <c r="F88" s="41">
        <v>221</v>
      </c>
      <c r="G88" s="41" t="s">
        <v>33</v>
      </c>
      <c r="H88" s="41" t="s">
        <v>33</v>
      </c>
      <c r="I88" s="41">
        <v>24.31</v>
      </c>
      <c r="J88" s="41">
        <v>3.11</v>
      </c>
      <c r="K88" s="41">
        <v>2.27</v>
      </c>
      <c r="L88" s="42"/>
      <c r="M88" s="42"/>
      <c r="N88" s="42"/>
      <c r="R88" s="10">
        <v>34.333333333333336</v>
      </c>
      <c r="U88" s="33"/>
    </row>
    <row r="89" spans="1:31" ht="13.2">
      <c r="A89" s="40">
        <v>45185</v>
      </c>
      <c r="B89" s="4">
        <v>0.09</v>
      </c>
      <c r="C89" s="4">
        <v>32.64</v>
      </c>
      <c r="D89" s="41">
        <v>23.63</v>
      </c>
      <c r="E89" s="41">
        <v>1.04</v>
      </c>
      <c r="F89" s="41">
        <v>153.78</v>
      </c>
      <c r="G89" s="41" t="s">
        <v>33</v>
      </c>
      <c r="H89" s="41" t="s">
        <v>33</v>
      </c>
      <c r="I89" s="41">
        <v>22.59</v>
      </c>
      <c r="J89" s="41">
        <v>3.5</v>
      </c>
      <c r="K89" s="41">
        <v>1.87</v>
      </c>
      <c r="L89" s="42"/>
      <c r="M89" s="42"/>
      <c r="N89" s="42"/>
      <c r="R89" s="10">
        <v>4.2222222222222223</v>
      </c>
      <c r="U89" s="33"/>
    </row>
    <row r="90" spans="1:31" ht="13.2">
      <c r="A90" s="40">
        <v>45154</v>
      </c>
      <c r="B90" s="4">
        <v>0.09</v>
      </c>
      <c r="C90" s="4">
        <v>3.09</v>
      </c>
      <c r="D90" s="41">
        <v>22.89</v>
      </c>
      <c r="E90" s="41">
        <v>0.8</v>
      </c>
      <c r="F90" s="41">
        <v>111.07</v>
      </c>
      <c r="G90" s="41" t="s">
        <v>33</v>
      </c>
      <c r="H90" s="41" t="s">
        <v>33</v>
      </c>
      <c r="I90" s="41">
        <v>22.1</v>
      </c>
      <c r="J90" s="41">
        <v>3.13</v>
      </c>
      <c r="K90" s="41">
        <v>1.28</v>
      </c>
      <c r="L90" s="42"/>
      <c r="M90" s="42"/>
      <c r="N90" s="42"/>
      <c r="R90" s="10" t="e">
        <v>#DIV/0!</v>
      </c>
      <c r="U90" s="33"/>
    </row>
    <row r="91" spans="1:31" ht="13.2">
      <c r="A91" s="40">
        <v>45123</v>
      </c>
      <c r="B91" s="4">
        <v>0.09</v>
      </c>
      <c r="C91" s="4">
        <v>0.38</v>
      </c>
      <c r="D91" s="41">
        <v>22.92</v>
      </c>
      <c r="E91" s="41">
        <v>0.65</v>
      </c>
      <c r="F91" s="41">
        <v>85.02</v>
      </c>
      <c r="G91" s="41" t="s">
        <v>33</v>
      </c>
      <c r="H91" s="41" t="s">
        <v>33</v>
      </c>
      <c r="I91" s="41">
        <v>22.27</v>
      </c>
      <c r="J91" s="41">
        <v>3.04</v>
      </c>
      <c r="K91" s="41">
        <v>0.74</v>
      </c>
      <c r="L91" s="42"/>
      <c r="M91" s="42"/>
      <c r="N91" s="42"/>
      <c r="R91" s="10" t="e">
        <v>#DIV/0!</v>
      </c>
      <c r="U91" s="33"/>
    </row>
    <row r="92" spans="1:31" ht="13.2">
      <c r="A92" s="40">
        <v>45093</v>
      </c>
      <c r="B92" s="4">
        <v>0</v>
      </c>
      <c r="C92" s="4">
        <v>0</v>
      </c>
      <c r="D92" s="41">
        <v>20.170000000000002</v>
      </c>
      <c r="E92" s="41">
        <v>0.45</v>
      </c>
      <c r="F92" s="41">
        <v>53.27</v>
      </c>
      <c r="G92" s="41" t="s">
        <v>33</v>
      </c>
      <c r="H92" s="41" t="s">
        <v>33</v>
      </c>
      <c r="I92" s="41">
        <v>19.73</v>
      </c>
      <c r="J92" s="41">
        <v>1.54</v>
      </c>
      <c r="K92" s="41">
        <v>0.83</v>
      </c>
      <c r="L92" s="42"/>
      <c r="M92" s="42"/>
      <c r="N92" s="42"/>
      <c r="R92" s="10" t="e">
        <v>#DIV/0!</v>
      </c>
      <c r="U92" s="33"/>
    </row>
    <row r="93" spans="1:31" ht="13.2">
      <c r="A93" s="43">
        <v>45062</v>
      </c>
      <c r="B93" s="4">
        <v>0</v>
      </c>
      <c r="C93" s="4">
        <v>0</v>
      </c>
      <c r="D93" s="41">
        <v>17.09</v>
      </c>
      <c r="E93" s="41">
        <v>0.28000000000000003</v>
      </c>
      <c r="F93" s="41">
        <v>32.200000000000003</v>
      </c>
      <c r="G93" s="41" t="s">
        <v>33</v>
      </c>
      <c r="H93" s="41" t="s">
        <v>33</v>
      </c>
      <c r="I93" s="41">
        <v>16.809999999999999</v>
      </c>
      <c r="J93" s="41">
        <v>1.1299999999999999</v>
      </c>
      <c r="K93" s="41">
        <v>1.51</v>
      </c>
      <c r="L93" s="42"/>
      <c r="M93" s="42"/>
      <c r="N93" s="42"/>
      <c r="R93" s="10" t="e">
        <v>#DIV/0!</v>
      </c>
      <c r="U93" s="33"/>
    </row>
    <row r="94" spans="1:31" ht="13.2">
      <c r="A94" s="40">
        <v>45032</v>
      </c>
      <c r="B94" s="4">
        <v>0</v>
      </c>
      <c r="C94" s="4">
        <v>0</v>
      </c>
      <c r="D94" s="41">
        <v>12.67</v>
      </c>
      <c r="E94" s="41">
        <v>0.15</v>
      </c>
      <c r="F94" s="41">
        <v>19.18</v>
      </c>
      <c r="G94" s="41" t="s">
        <v>33</v>
      </c>
      <c r="H94" s="41" t="s">
        <v>33</v>
      </c>
      <c r="I94" s="41">
        <v>12.52</v>
      </c>
      <c r="J94" s="41">
        <v>0.77</v>
      </c>
      <c r="K94" s="41">
        <v>1.7</v>
      </c>
      <c r="L94" s="42"/>
      <c r="M94" s="42"/>
      <c r="N94" s="42"/>
      <c r="U94" s="33"/>
    </row>
    <row r="95" spans="1:31" ht="13.2">
      <c r="A95" s="44">
        <v>45001</v>
      </c>
      <c r="B95" s="4">
        <v>0</v>
      </c>
      <c r="C95" s="4">
        <v>0</v>
      </c>
      <c r="D95" s="45">
        <v>15.09</v>
      </c>
      <c r="E95" s="45">
        <v>0.14000000000000001</v>
      </c>
      <c r="F95" s="45">
        <v>21.05</v>
      </c>
      <c r="G95" s="45" t="s">
        <v>33</v>
      </c>
      <c r="H95" s="45" t="s">
        <v>33</v>
      </c>
      <c r="I95" s="45">
        <v>14.95</v>
      </c>
      <c r="J95" s="45">
        <v>1.45</v>
      </c>
      <c r="K95" s="45">
        <v>2.71</v>
      </c>
      <c r="L95" s="46"/>
      <c r="M95" s="46"/>
      <c r="N95" s="46"/>
      <c r="U95" s="33"/>
    </row>
    <row r="96" spans="1:31" ht="13.2">
      <c r="A96" s="44">
        <v>44973</v>
      </c>
      <c r="B96" s="44"/>
      <c r="C96" s="44"/>
      <c r="D96" s="45">
        <v>13.23</v>
      </c>
      <c r="E96" s="45">
        <v>0.1</v>
      </c>
      <c r="F96" s="45">
        <v>15.51</v>
      </c>
      <c r="G96" s="45" t="s">
        <v>33</v>
      </c>
      <c r="H96" s="45" t="s">
        <v>33</v>
      </c>
      <c r="I96" s="45">
        <v>13.13</v>
      </c>
      <c r="J96" s="45">
        <v>1.07</v>
      </c>
      <c r="K96" s="45">
        <v>1.51</v>
      </c>
      <c r="L96" s="46"/>
      <c r="M96" s="46"/>
      <c r="N96" s="46"/>
      <c r="U96" s="33"/>
    </row>
    <row r="97" spans="1:21" ht="13.2">
      <c r="A97" s="44">
        <v>44942</v>
      </c>
      <c r="B97" s="44"/>
      <c r="C97" s="44"/>
      <c r="D97" s="45">
        <v>14.35</v>
      </c>
      <c r="E97" s="45">
        <v>0.08</v>
      </c>
      <c r="F97" s="45">
        <v>11.35</v>
      </c>
      <c r="G97" s="45" t="s">
        <v>33</v>
      </c>
      <c r="H97" s="45" t="s">
        <v>33</v>
      </c>
      <c r="I97" s="45">
        <v>14.27</v>
      </c>
      <c r="J97" s="45">
        <v>0.94</v>
      </c>
      <c r="K97" s="45">
        <v>1.2</v>
      </c>
      <c r="L97" s="46"/>
      <c r="M97" s="46"/>
      <c r="N97" s="46"/>
      <c r="U97" s="33"/>
    </row>
    <row r="98" spans="1:21" ht="13.8">
      <c r="A98" s="47"/>
      <c r="B98" s="47"/>
      <c r="C98" s="47"/>
      <c r="U98" s="33"/>
    </row>
    <row r="99" spans="1:21" ht="13.2">
      <c r="U99" s="33"/>
    </row>
    <row r="100" spans="1:21" ht="13.2">
      <c r="U100" s="33"/>
    </row>
    <row r="101" spans="1:21" ht="13.2">
      <c r="U101" s="33"/>
    </row>
    <row r="102" spans="1:21" ht="13.2">
      <c r="U102" s="33"/>
    </row>
    <row r="103" spans="1:21" ht="13.2">
      <c r="U103" s="33"/>
    </row>
    <row r="104" spans="1:21" ht="13.2">
      <c r="U104" s="33"/>
    </row>
    <row r="105" spans="1:21" ht="13.2">
      <c r="U105" s="33"/>
    </row>
    <row r="106" spans="1:21" ht="13.2">
      <c r="U106" s="33"/>
    </row>
    <row r="107" spans="1:21" ht="13.2">
      <c r="U107" s="33"/>
    </row>
    <row r="108" spans="1:21" ht="13.2">
      <c r="U108" s="33"/>
    </row>
    <row r="109" spans="1:21" ht="13.2">
      <c r="U109" s="33"/>
    </row>
    <row r="110" spans="1:21" ht="13.2">
      <c r="U110" s="33"/>
    </row>
    <row r="111" spans="1:21" ht="13.2">
      <c r="U111" s="33"/>
    </row>
    <row r="112" spans="1:21" ht="13.2">
      <c r="U112" s="33"/>
    </row>
    <row r="113" spans="21:21" ht="13.2">
      <c r="U113" s="33"/>
    </row>
    <row r="114" spans="21:21" ht="13.2">
      <c r="U114" s="33"/>
    </row>
    <row r="115" spans="21:21" ht="13.2">
      <c r="U115" s="33"/>
    </row>
    <row r="116" spans="21:21" ht="13.2">
      <c r="U116" s="33"/>
    </row>
    <row r="117" spans="21:21" ht="13.2">
      <c r="U117" s="33"/>
    </row>
    <row r="118" spans="21:21" ht="13.2">
      <c r="U118" s="33"/>
    </row>
    <row r="119" spans="21:21" ht="13.2">
      <c r="U119" s="33"/>
    </row>
    <row r="120" spans="21:21" ht="13.2">
      <c r="U120" s="33"/>
    </row>
    <row r="121" spans="21:21" ht="13.2">
      <c r="U121" s="33"/>
    </row>
    <row r="122" spans="21:21" ht="13.2">
      <c r="U122" s="33"/>
    </row>
    <row r="123" spans="21:21" ht="13.2">
      <c r="U123" s="33"/>
    </row>
    <row r="124" spans="21:21" ht="13.2">
      <c r="U124" s="33"/>
    </row>
    <row r="125" spans="21:21" ht="13.2">
      <c r="U125" s="33"/>
    </row>
    <row r="126" spans="21:21" ht="13.2">
      <c r="U126" s="33"/>
    </row>
    <row r="127" spans="21:21" ht="13.2">
      <c r="U127" s="33"/>
    </row>
    <row r="128" spans="21:21" ht="13.2">
      <c r="U128" s="33"/>
    </row>
    <row r="129" spans="21:21" ht="13.2">
      <c r="U129" s="33"/>
    </row>
    <row r="130" spans="21:21" ht="13.2">
      <c r="U130" s="33"/>
    </row>
    <row r="131" spans="21:21" ht="13.2">
      <c r="U131" s="33"/>
    </row>
    <row r="132" spans="21:21" ht="13.2">
      <c r="U132" s="33"/>
    </row>
    <row r="133" spans="21:21" ht="13.2">
      <c r="U133" s="33"/>
    </row>
    <row r="134" spans="21:21" ht="13.2">
      <c r="U134" s="33"/>
    </row>
    <row r="135" spans="21:21" ht="13.2">
      <c r="U135" s="33"/>
    </row>
    <row r="136" spans="21:21" ht="13.2">
      <c r="U136" s="33"/>
    </row>
    <row r="137" spans="21:21" ht="13.2">
      <c r="U137" s="33"/>
    </row>
    <row r="138" spans="21:21" ht="13.2">
      <c r="U138" s="33"/>
    </row>
    <row r="139" spans="21:21" ht="13.2">
      <c r="U139" s="33"/>
    </row>
    <row r="140" spans="21:21" ht="13.2">
      <c r="U140" s="33"/>
    </row>
    <row r="141" spans="21:21" ht="13.2">
      <c r="U141" s="33"/>
    </row>
    <row r="142" spans="21:21" ht="13.2">
      <c r="U142" s="33"/>
    </row>
    <row r="143" spans="21:21" ht="13.2">
      <c r="U143" s="33"/>
    </row>
    <row r="144" spans="21:21" ht="13.2">
      <c r="U144" s="33"/>
    </row>
    <row r="145" spans="21:21" ht="13.2">
      <c r="U145" s="33"/>
    </row>
    <row r="146" spans="21:21" ht="13.2">
      <c r="U146" s="33"/>
    </row>
    <row r="147" spans="21:21" ht="13.2">
      <c r="U147" s="33"/>
    </row>
    <row r="148" spans="21:21" ht="13.2">
      <c r="U148" s="33"/>
    </row>
    <row r="149" spans="21:21" ht="13.2">
      <c r="U149" s="33"/>
    </row>
    <row r="150" spans="21:21" ht="13.2">
      <c r="U150" s="33"/>
    </row>
    <row r="151" spans="21:21" ht="13.2">
      <c r="U151" s="33"/>
    </row>
    <row r="152" spans="21:21" ht="13.2">
      <c r="U152" s="33"/>
    </row>
    <row r="153" spans="21:21" ht="13.2">
      <c r="U153" s="33"/>
    </row>
    <row r="154" spans="21:21" ht="13.2">
      <c r="U154" s="33"/>
    </row>
    <row r="155" spans="21:21" ht="13.2">
      <c r="U155" s="33"/>
    </row>
    <row r="156" spans="21:21" ht="13.2">
      <c r="U156" s="33"/>
    </row>
    <row r="157" spans="21:21" ht="13.2">
      <c r="U157" s="33"/>
    </row>
    <row r="158" spans="21:21" ht="13.2">
      <c r="U158" s="33"/>
    </row>
    <row r="159" spans="21:21" ht="13.2">
      <c r="U159" s="33"/>
    </row>
    <row r="160" spans="21:21" ht="13.2">
      <c r="U160" s="33"/>
    </row>
    <row r="161" spans="21:21" ht="13.2">
      <c r="U161" s="33"/>
    </row>
    <row r="162" spans="21:21" ht="13.2">
      <c r="U162" s="33"/>
    </row>
    <row r="163" spans="21:21" ht="13.2">
      <c r="U163" s="33"/>
    </row>
    <row r="164" spans="21:21" ht="13.2">
      <c r="U164" s="33"/>
    </row>
    <row r="165" spans="21:21" ht="13.2">
      <c r="U165" s="33"/>
    </row>
    <row r="166" spans="21:21" ht="13.2">
      <c r="U166" s="33"/>
    </row>
    <row r="167" spans="21:21" ht="13.2">
      <c r="U167" s="33"/>
    </row>
    <row r="168" spans="21:21" ht="13.2">
      <c r="U168" s="33"/>
    </row>
    <row r="169" spans="21:21" ht="13.2">
      <c r="U169" s="33"/>
    </row>
    <row r="170" spans="21:21" ht="13.2">
      <c r="U170" s="33"/>
    </row>
    <row r="171" spans="21:21" ht="13.2">
      <c r="U171" s="33"/>
    </row>
    <row r="172" spans="21:21" ht="13.2">
      <c r="U172" s="33"/>
    </row>
    <row r="173" spans="21:21" ht="13.2">
      <c r="U173" s="33"/>
    </row>
    <row r="174" spans="21:21" ht="13.2">
      <c r="U174" s="33"/>
    </row>
    <row r="175" spans="21:21" ht="13.2">
      <c r="U175" s="33"/>
    </row>
    <row r="176" spans="21:21" ht="13.2">
      <c r="U176" s="33"/>
    </row>
    <row r="177" spans="21:21" ht="13.2">
      <c r="U177" s="33"/>
    </row>
    <row r="178" spans="21:21" ht="13.2">
      <c r="U178" s="33"/>
    </row>
    <row r="179" spans="21:21" ht="13.2">
      <c r="U179" s="33"/>
    </row>
    <row r="180" spans="21:21" ht="13.2">
      <c r="U180" s="33"/>
    </row>
    <row r="181" spans="21:21" ht="13.2">
      <c r="U181" s="33"/>
    </row>
    <row r="182" spans="21:21" ht="13.2">
      <c r="U182" s="33"/>
    </row>
    <row r="183" spans="21:21" ht="13.2">
      <c r="U183" s="33"/>
    </row>
    <row r="184" spans="21:21" ht="13.2">
      <c r="U184" s="33"/>
    </row>
    <row r="185" spans="21:21" ht="13.2">
      <c r="U185" s="33"/>
    </row>
    <row r="186" spans="21:21" ht="13.2">
      <c r="U186" s="33"/>
    </row>
    <row r="187" spans="21:21" ht="13.2">
      <c r="U187" s="33"/>
    </row>
    <row r="188" spans="21:21" ht="13.2">
      <c r="U188" s="33"/>
    </row>
    <row r="189" spans="21:21" ht="13.2">
      <c r="U189" s="33"/>
    </row>
    <row r="190" spans="21:21" ht="13.2">
      <c r="U190" s="33"/>
    </row>
    <row r="191" spans="21:21" ht="13.2">
      <c r="U191" s="33"/>
    </row>
    <row r="192" spans="21:21" ht="13.2">
      <c r="U192" s="33"/>
    </row>
    <row r="193" spans="21:21" ht="13.2">
      <c r="U193" s="33"/>
    </row>
    <row r="194" spans="21:21" ht="13.2">
      <c r="U194" s="33"/>
    </row>
    <row r="195" spans="21:21" ht="13.2">
      <c r="U195" s="33"/>
    </row>
    <row r="196" spans="21:21" ht="13.2">
      <c r="U196" s="33"/>
    </row>
    <row r="197" spans="21:21" ht="13.2">
      <c r="U197" s="33"/>
    </row>
    <row r="198" spans="21:21" ht="13.2">
      <c r="U198" s="33"/>
    </row>
    <row r="199" spans="21:21" ht="13.2">
      <c r="U199" s="33"/>
    </row>
    <row r="200" spans="21:21" ht="13.2">
      <c r="U200" s="33"/>
    </row>
    <row r="201" spans="21:21" ht="13.2">
      <c r="U201" s="33"/>
    </row>
    <row r="202" spans="21:21" ht="13.2">
      <c r="U202" s="33"/>
    </row>
    <row r="203" spans="21:21" ht="13.2">
      <c r="U203" s="33"/>
    </row>
    <row r="204" spans="21:21" ht="13.2">
      <c r="U204" s="33"/>
    </row>
    <row r="205" spans="21:21" ht="13.2">
      <c r="U205" s="33"/>
    </row>
    <row r="206" spans="21:21" ht="13.2">
      <c r="U206" s="33"/>
    </row>
    <row r="207" spans="21:21" ht="13.2">
      <c r="U207" s="33"/>
    </row>
    <row r="208" spans="21:21" ht="13.2">
      <c r="U208" s="33"/>
    </row>
    <row r="209" spans="21:21" ht="13.2">
      <c r="U209" s="33"/>
    </row>
    <row r="210" spans="21:21" ht="13.2">
      <c r="U210" s="33"/>
    </row>
    <row r="211" spans="21:21" ht="13.2">
      <c r="U211" s="33"/>
    </row>
    <row r="212" spans="21:21" ht="13.2">
      <c r="U212" s="33"/>
    </row>
    <row r="213" spans="21:21" ht="13.2">
      <c r="U213" s="33"/>
    </row>
    <row r="214" spans="21:21" ht="13.2">
      <c r="U214" s="33"/>
    </row>
    <row r="215" spans="21:21" ht="13.2">
      <c r="U215" s="33"/>
    </row>
    <row r="216" spans="21:21" ht="13.2">
      <c r="U216" s="33"/>
    </row>
    <row r="217" spans="21:21" ht="13.2">
      <c r="U217" s="33"/>
    </row>
    <row r="218" spans="21:21" ht="13.2">
      <c r="U218" s="33"/>
    </row>
    <row r="219" spans="21:21" ht="13.2">
      <c r="U219" s="33"/>
    </row>
    <row r="220" spans="21:21" ht="13.2">
      <c r="U220" s="33"/>
    </row>
    <row r="221" spans="21:21" ht="13.2">
      <c r="U221" s="33"/>
    </row>
    <row r="222" spans="21:21" ht="13.2">
      <c r="U222" s="33"/>
    </row>
    <row r="223" spans="21:21" ht="13.2">
      <c r="U223" s="33"/>
    </row>
    <row r="224" spans="21:21" ht="13.2">
      <c r="U224" s="33"/>
    </row>
    <row r="225" spans="21:21" ht="13.2">
      <c r="U225" s="33"/>
    </row>
    <row r="226" spans="21:21" ht="13.2">
      <c r="U226" s="33"/>
    </row>
    <row r="227" spans="21:21" ht="13.2">
      <c r="U227" s="33"/>
    </row>
    <row r="228" spans="21:21" ht="13.2">
      <c r="U228" s="33"/>
    </row>
    <row r="229" spans="21:21" ht="13.2">
      <c r="U229" s="33"/>
    </row>
    <row r="230" spans="21:21" ht="13.2">
      <c r="U230" s="33"/>
    </row>
    <row r="231" spans="21:21" ht="13.2">
      <c r="U231" s="33"/>
    </row>
    <row r="232" spans="21:21" ht="13.2">
      <c r="U232" s="33"/>
    </row>
    <row r="233" spans="21:21" ht="13.2">
      <c r="U233" s="33"/>
    </row>
    <row r="234" spans="21:21" ht="13.2">
      <c r="U234" s="33"/>
    </row>
    <row r="235" spans="21:21" ht="13.2">
      <c r="U235" s="33"/>
    </row>
    <row r="236" spans="21:21" ht="13.2">
      <c r="U236" s="33"/>
    </row>
    <row r="237" spans="21:21" ht="13.2">
      <c r="U237" s="33"/>
    </row>
    <row r="238" spans="21:21" ht="13.2">
      <c r="U238" s="33"/>
    </row>
    <row r="239" spans="21:21" ht="13.2">
      <c r="U239" s="33"/>
    </row>
    <row r="240" spans="21:21" ht="13.2">
      <c r="U240" s="33"/>
    </row>
    <row r="241" spans="21:21" ht="13.2">
      <c r="U241" s="33"/>
    </row>
    <row r="242" spans="21:21" ht="13.2">
      <c r="U242" s="33"/>
    </row>
    <row r="243" spans="21:21" ht="13.2">
      <c r="U243" s="33"/>
    </row>
    <row r="244" spans="21:21" ht="13.2">
      <c r="U244" s="33"/>
    </row>
    <row r="245" spans="21:21" ht="13.2">
      <c r="U245" s="33"/>
    </row>
    <row r="246" spans="21:21" ht="13.2">
      <c r="U246" s="33"/>
    </row>
    <row r="247" spans="21:21" ht="13.2">
      <c r="U247" s="33"/>
    </row>
    <row r="248" spans="21:21" ht="13.2">
      <c r="U248" s="33"/>
    </row>
    <row r="249" spans="21:21" ht="13.2">
      <c r="U249" s="33"/>
    </row>
    <row r="250" spans="21:21" ht="13.2">
      <c r="U250" s="33"/>
    </row>
    <row r="251" spans="21:21" ht="13.2">
      <c r="U251" s="33"/>
    </row>
    <row r="252" spans="21:21" ht="13.2">
      <c r="U252" s="33"/>
    </row>
    <row r="253" spans="21:21" ht="13.2">
      <c r="U253" s="33"/>
    </row>
    <row r="254" spans="21:21" ht="13.2">
      <c r="U254" s="33"/>
    </row>
    <row r="255" spans="21:21" ht="13.2">
      <c r="U255" s="33"/>
    </row>
    <row r="256" spans="21:21" ht="13.2">
      <c r="U256" s="33"/>
    </row>
    <row r="257" spans="21:21" ht="13.2">
      <c r="U257" s="33"/>
    </row>
    <row r="258" spans="21:21" ht="13.2">
      <c r="U258" s="33"/>
    </row>
    <row r="259" spans="21:21" ht="13.2">
      <c r="U259" s="33"/>
    </row>
    <row r="260" spans="21:21" ht="13.2">
      <c r="U260" s="33"/>
    </row>
    <row r="261" spans="21:21" ht="13.2">
      <c r="U261" s="33"/>
    </row>
    <row r="262" spans="21:21" ht="13.2">
      <c r="U262" s="33"/>
    </row>
    <row r="263" spans="21:21" ht="13.2">
      <c r="U263" s="33"/>
    </row>
    <row r="264" spans="21:21" ht="13.2">
      <c r="U264" s="33"/>
    </row>
    <row r="265" spans="21:21" ht="13.2">
      <c r="U265" s="33"/>
    </row>
    <row r="266" spans="21:21" ht="13.2">
      <c r="U266" s="33"/>
    </row>
    <row r="267" spans="21:21" ht="13.2">
      <c r="U267" s="33"/>
    </row>
    <row r="268" spans="21:21" ht="13.2">
      <c r="U268" s="33"/>
    </row>
    <row r="269" spans="21:21" ht="13.2">
      <c r="U269" s="33"/>
    </row>
    <row r="270" spans="21:21" ht="13.2">
      <c r="U270" s="33"/>
    </row>
    <row r="271" spans="21:21" ht="13.2">
      <c r="U271" s="33"/>
    </row>
    <row r="272" spans="21:21" ht="13.2">
      <c r="U272" s="33"/>
    </row>
    <row r="273" spans="21:21" ht="13.2">
      <c r="U273" s="33"/>
    </row>
    <row r="274" spans="21:21" ht="13.2">
      <c r="U274" s="33"/>
    </row>
    <row r="275" spans="21:21" ht="13.2">
      <c r="U275" s="33"/>
    </row>
    <row r="276" spans="21:21" ht="13.2">
      <c r="U276" s="33"/>
    </row>
    <row r="277" spans="21:21" ht="13.2">
      <c r="U277" s="33"/>
    </row>
    <row r="278" spans="21:21" ht="13.2">
      <c r="U278" s="33"/>
    </row>
    <row r="279" spans="21:21" ht="13.2">
      <c r="U279" s="33"/>
    </row>
    <row r="280" spans="21:21" ht="13.2">
      <c r="U280" s="33"/>
    </row>
    <row r="281" spans="21:21" ht="13.2">
      <c r="U281" s="33"/>
    </row>
    <row r="282" spans="21:21" ht="13.2">
      <c r="U282" s="33"/>
    </row>
    <row r="283" spans="21:21" ht="13.2">
      <c r="U283" s="33"/>
    </row>
    <row r="284" spans="21:21" ht="13.2">
      <c r="U284" s="33"/>
    </row>
    <row r="285" spans="21:21" ht="13.2">
      <c r="U285" s="33"/>
    </row>
    <row r="286" spans="21:21" ht="13.2">
      <c r="U286" s="33"/>
    </row>
    <row r="287" spans="21:21" ht="13.2">
      <c r="U287" s="33"/>
    </row>
    <row r="288" spans="21:21" ht="13.2">
      <c r="U288" s="33"/>
    </row>
    <row r="289" spans="21:21" ht="13.2">
      <c r="U289" s="33"/>
    </row>
    <row r="290" spans="21:21" ht="13.2">
      <c r="U290" s="33"/>
    </row>
    <row r="291" spans="21:21" ht="13.2">
      <c r="U291" s="33"/>
    </row>
    <row r="292" spans="21:21" ht="13.2">
      <c r="U292" s="33"/>
    </row>
    <row r="293" spans="21:21" ht="13.2">
      <c r="U293" s="33"/>
    </row>
    <row r="294" spans="21:21" ht="13.2">
      <c r="U294" s="33"/>
    </row>
    <row r="295" spans="21:21" ht="13.2">
      <c r="U295" s="33"/>
    </row>
    <row r="296" spans="21:21" ht="13.2">
      <c r="U296" s="33"/>
    </row>
    <row r="297" spans="21:21" ht="13.2">
      <c r="U297" s="33"/>
    </row>
    <row r="298" spans="21:21" ht="13.2">
      <c r="U298" s="33"/>
    </row>
    <row r="299" spans="21:21" ht="13.2">
      <c r="U299" s="33"/>
    </row>
    <row r="300" spans="21:21" ht="13.2">
      <c r="U300" s="33"/>
    </row>
    <row r="301" spans="21:21" ht="13.2">
      <c r="U301" s="33"/>
    </row>
    <row r="302" spans="21:21" ht="13.2">
      <c r="U302" s="33"/>
    </row>
    <row r="303" spans="21:21" ht="13.2">
      <c r="U303" s="33"/>
    </row>
    <row r="304" spans="21:21" ht="13.2">
      <c r="U304" s="33"/>
    </row>
    <row r="305" spans="21:21" ht="13.2">
      <c r="U305" s="33"/>
    </row>
    <row r="306" spans="21:21" ht="13.2">
      <c r="U306" s="33"/>
    </row>
    <row r="307" spans="21:21" ht="13.2">
      <c r="U307" s="33"/>
    </row>
    <row r="308" spans="21:21" ht="13.2">
      <c r="U308" s="33"/>
    </row>
    <row r="309" spans="21:21" ht="13.2">
      <c r="U309" s="33"/>
    </row>
    <row r="310" spans="21:21" ht="13.2">
      <c r="U310" s="33"/>
    </row>
    <row r="311" spans="21:21" ht="13.2">
      <c r="U311" s="33"/>
    </row>
    <row r="312" spans="21:21" ht="13.2">
      <c r="U312" s="33"/>
    </row>
    <row r="313" spans="21:21" ht="13.2">
      <c r="U313" s="33"/>
    </row>
    <row r="314" spans="21:21" ht="13.2">
      <c r="U314" s="33"/>
    </row>
    <row r="315" spans="21:21" ht="13.2">
      <c r="U315" s="33"/>
    </row>
    <row r="316" spans="21:21" ht="13.2">
      <c r="U316" s="33"/>
    </row>
    <row r="317" spans="21:21" ht="13.2">
      <c r="U317" s="33"/>
    </row>
    <row r="318" spans="21:21" ht="13.2">
      <c r="U318" s="33"/>
    </row>
    <row r="319" spans="21:21" ht="13.2">
      <c r="U319" s="33"/>
    </row>
    <row r="320" spans="21:21" ht="13.2">
      <c r="U320" s="33"/>
    </row>
    <row r="321" spans="21:21" ht="13.2">
      <c r="U321" s="33"/>
    </row>
    <row r="322" spans="21:21" ht="13.2">
      <c r="U322" s="33"/>
    </row>
    <row r="323" spans="21:21" ht="13.2">
      <c r="U323" s="33"/>
    </row>
    <row r="324" spans="21:21" ht="13.2">
      <c r="U324" s="33"/>
    </row>
    <row r="325" spans="21:21" ht="13.2">
      <c r="U325" s="33"/>
    </row>
    <row r="326" spans="21:21" ht="13.2">
      <c r="U326" s="33"/>
    </row>
    <row r="327" spans="21:21" ht="13.2">
      <c r="U327" s="33"/>
    </row>
    <row r="328" spans="21:21" ht="13.2">
      <c r="U328" s="33"/>
    </row>
    <row r="329" spans="21:21" ht="13.2">
      <c r="U329" s="33"/>
    </row>
    <row r="330" spans="21:21" ht="13.2">
      <c r="U330" s="33"/>
    </row>
    <row r="331" spans="21:21" ht="13.2">
      <c r="U331" s="33"/>
    </row>
    <row r="332" spans="21:21" ht="13.2">
      <c r="U332" s="33"/>
    </row>
    <row r="333" spans="21:21" ht="13.2">
      <c r="U333" s="33"/>
    </row>
    <row r="334" spans="21:21" ht="13.2">
      <c r="U334" s="33"/>
    </row>
    <row r="335" spans="21:21" ht="13.2">
      <c r="U335" s="33"/>
    </row>
    <row r="336" spans="21:21" ht="13.2">
      <c r="U336" s="33"/>
    </row>
    <row r="337" spans="21:21" ht="13.2">
      <c r="U337" s="33"/>
    </row>
    <row r="338" spans="21:21" ht="13.2">
      <c r="U338" s="33"/>
    </row>
    <row r="339" spans="21:21" ht="13.2">
      <c r="U339" s="33"/>
    </row>
    <row r="340" spans="21:21" ht="13.2">
      <c r="U340" s="33"/>
    </row>
    <row r="341" spans="21:21" ht="13.2">
      <c r="U341" s="33"/>
    </row>
    <row r="342" spans="21:21" ht="13.2">
      <c r="U342" s="33"/>
    </row>
    <row r="343" spans="21:21" ht="13.2">
      <c r="U343" s="33"/>
    </row>
    <row r="344" spans="21:21" ht="13.2">
      <c r="U344" s="33"/>
    </row>
    <row r="345" spans="21:21" ht="13.2">
      <c r="U345" s="33"/>
    </row>
    <row r="346" spans="21:21" ht="13.2">
      <c r="U346" s="33"/>
    </row>
    <row r="347" spans="21:21" ht="13.2">
      <c r="U347" s="33"/>
    </row>
    <row r="348" spans="21:21" ht="13.2">
      <c r="U348" s="33"/>
    </row>
    <row r="349" spans="21:21" ht="13.2">
      <c r="U349" s="33"/>
    </row>
    <row r="350" spans="21:21" ht="13.2">
      <c r="U350" s="33"/>
    </row>
    <row r="351" spans="21:21" ht="13.2">
      <c r="U351" s="33"/>
    </row>
    <row r="352" spans="21:21" ht="13.2">
      <c r="U352" s="33"/>
    </row>
    <row r="353" spans="21:21" ht="13.2">
      <c r="U353" s="33"/>
    </row>
    <row r="354" spans="21:21" ht="13.2">
      <c r="U354" s="33"/>
    </row>
    <row r="355" spans="21:21" ht="13.2">
      <c r="U355" s="33"/>
    </row>
    <row r="356" spans="21:21" ht="13.2">
      <c r="U356" s="33"/>
    </row>
    <row r="357" spans="21:21" ht="13.2">
      <c r="U357" s="33"/>
    </row>
    <row r="358" spans="21:21" ht="13.2">
      <c r="U358" s="33"/>
    </row>
    <row r="359" spans="21:21" ht="13.2">
      <c r="U359" s="33"/>
    </row>
    <row r="360" spans="21:21" ht="13.2">
      <c r="U360" s="33"/>
    </row>
    <row r="361" spans="21:21" ht="13.2">
      <c r="U361" s="33"/>
    </row>
    <row r="362" spans="21:21" ht="13.2">
      <c r="U362" s="33"/>
    </row>
    <row r="363" spans="21:21" ht="13.2">
      <c r="U363" s="33"/>
    </row>
    <row r="364" spans="21:21" ht="13.2">
      <c r="U364" s="33"/>
    </row>
    <row r="365" spans="21:21" ht="13.2">
      <c r="U365" s="33"/>
    </row>
    <row r="366" spans="21:21" ht="13.2">
      <c r="U366" s="33"/>
    </row>
    <row r="367" spans="21:21" ht="13.2">
      <c r="U367" s="33"/>
    </row>
    <row r="368" spans="21:21" ht="13.2">
      <c r="U368" s="33"/>
    </row>
    <row r="369" spans="21:21" ht="13.2">
      <c r="U369" s="33"/>
    </row>
    <row r="370" spans="21:21" ht="13.2">
      <c r="U370" s="33"/>
    </row>
    <row r="371" spans="21:21" ht="13.2">
      <c r="U371" s="33"/>
    </row>
    <row r="372" spans="21:21" ht="13.2">
      <c r="U372" s="33"/>
    </row>
    <row r="373" spans="21:21" ht="13.2">
      <c r="U373" s="33"/>
    </row>
    <row r="374" spans="21:21" ht="13.2">
      <c r="U374" s="33"/>
    </row>
    <row r="375" spans="21:21" ht="13.2">
      <c r="U375" s="33"/>
    </row>
    <row r="376" spans="21:21" ht="13.2">
      <c r="U376" s="33"/>
    </row>
    <row r="377" spans="21:21" ht="13.2">
      <c r="U377" s="33"/>
    </row>
    <row r="378" spans="21:21" ht="13.2">
      <c r="U378" s="33"/>
    </row>
    <row r="379" spans="21:21" ht="13.2">
      <c r="U379" s="33"/>
    </row>
    <row r="380" spans="21:21" ht="13.2">
      <c r="U380" s="33"/>
    </row>
    <row r="381" spans="21:21" ht="13.2">
      <c r="U381" s="33"/>
    </row>
    <row r="382" spans="21:21" ht="13.2">
      <c r="U382" s="33"/>
    </row>
    <row r="383" spans="21:21" ht="13.2">
      <c r="U383" s="33"/>
    </row>
    <row r="384" spans="21:21" ht="13.2">
      <c r="U384" s="33"/>
    </row>
    <row r="385" spans="21:21" ht="13.2">
      <c r="U385" s="33"/>
    </row>
    <row r="386" spans="21:21" ht="13.2">
      <c r="U386" s="33"/>
    </row>
    <row r="387" spans="21:21" ht="13.2">
      <c r="U387" s="33"/>
    </row>
    <row r="388" spans="21:21" ht="13.2">
      <c r="U388" s="33"/>
    </row>
    <row r="389" spans="21:21" ht="13.2">
      <c r="U389" s="33"/>
    </row>
    <row r="390" spans="21:21" ht="13.2">
      <c r="U390" s="33"/>
    </row>
    <row r="391" spans="21:21" ht="13.2">
      <c r="U391" s="33"/>
    </row>
    <row r="392" spans="21:21" ht="13.2">
      <c r="U392" s="33"/>
    </row>
    <row r="393" spans="21:21" ht="13.2">
      <c r="U393" s="33"/>
    </row>
    <row r="394" spans="21:21" ht="13.2">
      <c r="U394" s="33"/>
    </row>
    <row r="395" spans="21:21" ht="13.2">
      <c r="U395" s="33"/>
    </row>
    <row r="396" spans="21:21" ht="13.2">
      <c r="U396" s="33"/>
    </row>
    <row r="397" spans="21:21" ht="13.2">
      <c r="U397" s="33"/>
    </row>
    <row r="398" spans="21:21" ht="13.2">
      <c r="U398" s="33"/>
    </row>
    <row r="399" spans="21:21" ht="13.2">
      <c r="U399" s="33"/>
    </row>
    <row r="400" spans="21:21" ht="13.2">
      <c r="U400" s="33"/>
    </row>
    <row r="401" spans="21:21" ht="13.2">
      <c r="U401" s="33"/>
    </row>
    <row r="402" spans="21:21" ht="13.2">
      <c r="U402" s="33"/>
    </row>
    <row r="403" spans="21:21" ht="13.2">
      <c r="U403" s="33"/>
    </row>
    <row r="404" spans="21:21" ht="13.2">
      <c r="U404" s="33"/>
    </row>
    <row r="405" spans="21:21" ht="13.2">
      <c r="U405" s="33"/>
    </row>
    <row r="406" spans="21:21" ht="13.2">
      <c r="U406" s="33"/>
    </row>
    <row r="407" spans="21:21" ht="13.2">
      <c r="U407" s="33"/>
    </row>
    <row r="408" spans="21:21" ht="13.2">
      <c r="U408" s="33"/>
    </row>
    <row r="409" spans="21:21" ht="13.2">
      <c r="U409" s="33"/>
    </row>
    <row r="410" spans="21:21" ht="13.2">
      <c r="U410" s="33"/>
    </row>
    <row r="411" spans="21:21" ht="13.2">
      <c r="U411" s="33"/>
    </row>
    <row r="412" spans="21:21" ht="13.2">
      <c r="U412" s="33"/>
    </row>
    <row r="413" spans="21:21" ht="13.2">
      <c r="U413" s="33"/>
    </row>
    <row r="414" spans="21:21" ht="13.2">
      <c r="U414" s="33"/>
    </row>
    <row r="415" spans="21:21" ht="13.2">
      <c r="U415" s="33"/>
    </row>
    <row r="416" spans="21:21" ht="13.2">
      <c r="U416" s="33"/>
    </row>
    <row r="417" spans="21:21" ht="13.2">
      <c r="U417" s="33"/>
    </row>
    <row r="418" spans="21:21" ht="13.2">
      <c r="U418" s="33"/>
    </row>
    <row r="419" spans="21:21" ht="13.2">
      <c r="U419" s="33"/>
    </row>
    <row r="420" spans="21:21" ht="13.2">
      <c r="U420" s="33"/>
    </row>
    <row r="421" spans="21:21" ht="13.2">
      <c r="U421" s="33"/>
    </row>
    <row r="422" spans="21:21" ht="13.2">
      <c r="U422" s="33"/>
    </row>
    <row r="423" spans="21:21" ht="13.2">
      <c r="U423" s="33"/>
    </row>
    <row r="424" spans="21:21" ht="13.2">
      <c r="U424" s="33"/>
    </row>
    <row r="425" spans="21:21" ht="13.2">
      <c r="U425" s="33"/>
    </row>
    <row r="426" spans="21:21" ht="13.2">
      <c r="U426" s="33"/>
    </row>
    <row r="427" spans="21:21" ht="13.2">
      <c r="U427" s="33"/>
    </row>
    <row r="428" spans="21:21" ht="13.2">
      <c r="U428" s="33"/>
    </row>
    <row r="429" spans="21:21" ht="13.2">
      <c r="U429" s="33"/>
    </row>
    <row r="430" spans="21:21" ht="13.2">
      <c r="U430" s="33"/>
    </row>
    <row r="431" spans="21:21" ht="13.2">
      <c r="U431" s="33"/>
    </row>
    <row r="432" spans="21:21" ht="13.2">
      <c r="U432" s="33"/>
    </row>
    <row r="433" spans="21:21" ht="13.2">
      <c r="U433" s="33"/>
    </row>
    <row r="434" spans="21:21" ht="13.2">
      <c r="U434" s="33"/>
    </row>
    <row r="435" spans="21:21" ht="13.2">
      <c r="U435" s="33"/>
    </row>
    <row r="436" spans="21:21" ht="13.2">
      <c r="U436" s="33"/>
    </row>
    <row r="437" spans="21:21" ht="13.2">
      <c r="U437" s="33"/>
    </row>
    <row r="438" spans="21:21" ht="13.2">
      <c r="U438" s="33"/>
    </row>
    <row r="439" spans="21:21" ht="13.2">
      <c r="U439" s="33"/>
    </row>
    <row r="440" spans="21:21" ht="13.2">
      <c r="U440" s="33"/>
    </row>
    <row r="441" spans="21:21" ht="13.2">
      <c r="U441" s="33"/>
    </row>
    <row r="442" spans="21:21" ht="13.2">
      <c r="U442" s="33"/>
    </row>
    <row r="443" spans="21:21" ht="13.2">
      <c r="U443" s="33"/>
    </row>
    <row r="444" spans="21:21" ht="13.2">
      <c r="U444" s="33"/>
    </row>
    <row r="445" spans="21:21" ht="13.2">
      <c r="U445" s="33"/>
    </row>
    <row r="446" spans="21:21" ht="13.2">
      <c r="U446" s="33"/>
    </row>
    <row r="447" spans="21:21" ht="13.2">
      <c r="U447" s="33"/>
    </row>
    <row r="448" spans="21:21" ht="13.2">
      <c r="U448" s="33"/>
    </row>
    <row r="449" spans="21:21" ht="13.2">
      <c r="U449" s="33"/>
    </row>
    <row r="450" spans="21:21" ht="13.2">
      <c r="U450" s="33"/>
    </row>
    <row r="451" spans="21:21" ht="13.2">
      <c r="U451" s="33"/>
    </row>
    <row r="452" spans="21:21" ht="13.2">
      <c r="U452" s="33"/>
    </row>
    <row r="453" spans="21:21" ht="13.2">
      <c r="U453" s="33"/>
    </row>
    <row r="454" spans="21:21" ht="13.2">
      <c r="U454" s="33"/>
    </row>
    <row r="455" spans="21:21" ht="13.2">
      <c r="U455" s="33"/>
    </row>
    <row r="456" spans="21:21" ht="13.2">
      <c r="U456" s="33"/>
    </row>
    <row r="457" spans="21:21" ht="13.2">
      <c r="U457" s="33"/>
    </row>
    <row r="458" spans="21:21" ht="13.2">
      <c r="U458" s="33"/>
    </row>
    <row r="459" spans="21:21" ht="13.2">
      <c r="U459" s="33"/>
    </row>
    <row r="460" spans="21:21" ht="13.2">
      <c r="U460" s="33"/>
    </row>
    <row r="461" spans="21:21" ht="13.2">
      <c r="U461" s="33"/>
    </row>
    <row r="462" spans="21:21" ht="13.2">
      <c r="U462" s="33"/>
    </row>
    <row r="463" spans="21:21" ht="13.2">
      <c r="U463" s="33"/>
    </row>
    <row r="464" spans="21:21" ht="13.2">
      <c r="U464" s="33"/>
    </row>
    <row r="465" spans="21:21" ht="13.2">
      <c r="U465" s="33"/>
    </row>
    <row r="466" spans="21:21" ht="13.2">
      <c r="U466" s="33"/>
    </row>
    <row r="467" spans="21:21" ht="13.2">
      <c r="U467" s="33"/>
    </row>
    <row r="468" spans="21:21" ht="13.2">
      <c r="U468" s="33"/>
    </row>
    <row r="469" spans="21:21" ht="13.2">
      <c r="U469" s="33"/>
    </row>
    <row r="470" spans="21:21" ht="13.2">
      <c r="U470" s="33"/>
    </row>
    <row r="471" spans="21:21" ht="13.2">
      <c r="U471" s="33"/>
    </row>
    <row r="472" spans="21:21" ht="13.2">
      <c r="U472" s="33"/>
    </row>
    <row r="473" spans="21:21" ht="13.2">
      <c r="U473" s="33"/>
    </row>
    <row r="474" spans="21:21" ht="13.2">
      <c r="U474" s="33"/>
    </row>
    <row r="475" spans="21:21" ht="13.2">
      <c r="U475" s="33"/>
    </row>
    <row r="476" spans="21:21" ht="13.2">
      <c r="U476" s="33"/>
    </row>
    <row r="477" spans="21:21" ht="13.2">
      <c r="U477" s="33"/>
    </row>
    <row r="478" spans="21:21" ht="13.2">
      <c r="U478" s="33"/>
    </row>
    <row r="479" spans="21:21" ht="13.2">
      <c r="U479" s="33"/>
    </row>
    <row r="480" spans="21:21" ht="13.2">
      <c r="U480" s="33"/>
    </row>
    <row r="481" spans="21:21" ht="13.2">
      <c r="U481" s="33"/>
    </row>
    <row r="482" spans="21:21" ht="13.2">
      <c r="U482" s="33"/>
    </row>
    <row r="483" spans="21:21" ht="13.2">
      <c r="U483" s="33"/>
    </row>
    <row r="484" spans="21:21" ht="13.2">
      <c r="U484" s="33"/>
    </row>
    <row r="485" spans="21:21" ht="13.2">
      <c r="U485" s="33"/>
    </row>
    <row r="486" spans="21:21" ht="13.2">
      <c r="U486" s="33"/>
    </row>
    <row r="487" spans="21:21" ht="13.2">
      <c r="U487" s="33"/>
    </row>
    <row r="488" spans="21:21" ht="13.2">
      <c r="U488" s="33"/>
    </row>
    <row r="489" spans="21:21" ht="13.2">
      <c r="U489" s="33"/>
    </row>
    <row r="490" spans="21:21" ht="13.2">
      <c r="U490" s="33"/>
    </row>
    <row r="491" spans="21:21" ht="13.2">
      <c r="U491" s="33"/>
    </row>
    <row r="492" spans="21:21" ht="13.2">
      <c r="U492" s="33"/>
    </row>
    <row r="493" spans="21:21" ht="13.2">
      <c r="U493" s="33"/>
    </row>
    <row r="494" spans="21:21" ht="13.2">
      <c r="U494" s="33"/>
    </row>
    <row r="495" spans="21:21" ht="13.2">
      <c r="U495" s="33"/>
    </row>
    <row r="496" spans="21:21" ht="13.2">
      <c r="U496" s="33"/>
    </row>
    <row r="497" spans="21:21" ht="13.2">
      <c r="U497" s="33"/>
    </row>
    <row r="498" spans="21:21" ht="13.2">
      <c r="U498" s="33"/>
    </row>
    <row r="499" spans="21:21" ht="13.2">
      <c r="U499" s="33"/>
    </row>
    <row r="500" spans="21:21" ht="13.2">
      <c r="U500" s="33"/>
    </row>
    <row r="501" spans="21:21" ht="13.2">
      <c r="U501" s="33"/>
    </row>
    <row r="502" spans="21:21" ht="13.2">
      <c r="U502" s="33"/>
    </row>
    <row r="503" spans="21:21" ht="13.2">
      <c r="U503" s="33"/>
    </row>
    <row r="504" spans="21:21" ht="13.2">
      <c r="U504" s="33"/>
    </row>
    <row r="505" spans="21:21" ht="13.2">
      <c r="U505" s="33"/>
    </row>
    <row r="506" spans="21:21" ht="13.2">
      <c r="U506" s="33"/>
    </row>
    <row r="507" spans="21:21" ht="13.2">
      <c r="U507" s="33"/>
    </row>
    <row r="508" spans="21:21" ht="13.2">
      <c r="U508" s="33"/>
    </row>
    <row r="509" spans="21:21" ht="13.2">
      <c r="U509" s="33"/>
    </row>
    <row r="510" spans="21:21" ht="13.2">
      <c r="U510" s="33"/>
    </row>
    <row r="511" spans="21:21" ht="13.2">
      <c r="U511" s="33"/>
    </row>
    <row r="512" spans="21:21" ht="13.2">
      <c r="U512" s="33"/>
    </row>
    <row r="513" spans="21:21" ht="13.2">
      <c r="U513" s="33"/>
    </row>
    <row r="514" spans="21:21" ht="13.2">
      <c r="U514" s="33"/>
    </row>
    <row r="515" spans="21:21" ht="13.2">
      <c r="U515" s="33"/>
    </row>
    <row r="516" spans="21:21" ht="13.2">
      <c r="U516" s="33"/>
    </row>
    <row r="517" spans="21:21" ht="13.2">
      <c r="U517" s="33"/>
    </row>
    <row r="518" spans="21:21" ht="13.2">
      <c r="U518" s="33"/>
    </row>
    <row r="519" spans="21:21" ht="13.2">
      <c r="U519" s="33"/>
    </row>
    <row r="520" spans="21:21" ht="13.2">
      <c r="U520" s="33"/>
    </row>
    <row r="521" spans="21:21" ht="13.2">
      <c r="U521" s="33"/>
    </row>
    <row r="522" spans="21:21" ht="13.2">
      <c r="U522" s="33"/>
    </row>
    <row r="523" spans="21:21" ht="13.2">
      <c r="U523" s="33"/>
    </row>
    <row r="524" spans="21:21" ht="13.2">
      <c r="U524" s="33"/>
    </row>
    <row r="525" spans="21:21" ht="13.2">
      <c r="U525" s="33"/>
    </row>
    <row r="526" spans="21:21" ht="13.2">
      <c r="U526" s="33"/>
    </row>
    <row r="527" spans="21:21" ht="13.2">
      <c r="U527" s="33"/>
    </row>
    <row r="528" spans="21:21" ht="13.2">
      <c r="U528" s="33"/>
    </row>
    <row r="529" spans="21:21" ht="13.2">
      <c r="U529" s="33"/>
    </row>
    <row r="530" spans="21:21" ht="13.2">
      <c r="U530" s="33"/>
    </row>
    <row r="531" spans="21:21" ht="13.2">
      <c r="U531" s="33"/>
    </row>
    <row r="532" spans="21:21" ht="13.2">
      <c r="U532" s="33"/>
    </row>
    <row r="533" spans="21:21" ht="13.2">
      <c r="U533" s="33"/>
    </row>
    <row r="534" spans="21:21" ht="13.2">
      <c r="U534" s="33"/>
    </row>
    <row r="535" spans="21:21" ht="13.2">
      <c r="U535" s="33"/>
    </row>
    <row r="536" spans="21:21" ht="13.2">
      <c r="U536" s="33"/>
    </row>
    <row r="537" spans="21:21" ht="13.2">
      <c r="U537" s="33"/>
    </row>
    <row r="538" spans="21:21" ht="13.2">
      <c r="U538" s="33"/>
    </row>
    <row r="539" spans="21:21" ht="13.2">
      <c r="U539" s="33"/>
    </row>
    <row r="540" spans="21:21" ht="13.2">
      <c r="U540" s="33"/>
    </row>
    <row r="541" spans="21:21" ht="13.2">
      <c r="U541" s="33"/>
    </row>
    <row r="542" spans="21:21" ht="13.2">
      <c r="U542" s="33"/>
    </row>
    <row r="543" spans="21:21" ht="13.2">
      <c r="U543" s="33"/>
    </row>
    <row r="544" spans="21:21" ht="13.2">
      <c r="U544" s="33"/>
    </row>
    <row r="545" spans="21:21" ht="13.2">
      <c r="U545" s="33"/>
    </row>
    <row r="546" spans="21:21" ht="13.2">
      <c r="U546" s="33"/>
    </row>
    <row r="547" spans="21:21" ht="13.2">
      <c r="U547" s="33"/>
    </row>
    <row r="548" spans="21:21" ht="13.2">
      <c r="U548" s="33"/>
    </row>
    <row r="549" spans="21:21" ht="13.2">
      <c r="U549" s="33"/>
    </row>
    <row r="550" spans="21:21" ht="13.2">
      <c r="U550" s="33"/>
    </row>
    <row r="551" spans="21:21" ht="13.2">
      <c r="U551" s="33"/>
    </row>
    <row r="552" spans="21:21" ht="13.2">
      <c r="U552" s="33"/>
    </row>
    <row r="553" spans="21:21" ht="13.2">
      <c r="U553" s="33"/>
    </row>
    <row r="554" spans="21:21" ht="13.2">
      <c r="U554" s="33"/>
    </row>
    <row r="555" spans="21:21" ht="13.2">
      <c r="U555" s="33"/>
    </row>
    <row r="556" spans="21:21" ht="13.2">
      <c r="U556" s="33"/>
    </row>
    <row r="557" spans="21:21" ht="13.2">
      <c r="U557" s="33"/>
    </row>
    <row r="558" spans="21:21" ht="13.2">
      <c r="U558" s="33"/>
    </row>
    <row r="559" spans="21:21" ht="13.2">
      <c r="U559" s="33"/>
    </row>
    <row r="560" spans="21:21" ht="13.2">
      <c r="U560" s="33"/>
    </row>
    <row r="561" spans="21:21" ht="13.2">
      <c r="U561" s="33"/>
    </row>
    <row r="562" spans="21:21" ht="13.2">
      <c r="U562" s="33"/>
    </row>
    <row r="563" spans="21:21" ht="13.2">
      <c r="U563" s="33"/>
    </row>
    <row r="564" spans="21:21" ht="13.2">
      <c r="U564" s="33"/>
    </row>
    <row r="565" spans="21:21" ht="13.2">
      <c r="U565" s="33"/>
    </row>
    <row r="566" spans="21:21" ht="13.2">
      <c r="U566" s="33"/>
    </row>
    <row r="567" spans="21:21" ht="13.2">
      <c r="U567" s="33"/>
    </row>
    <row r="568" spans="21:21" ht="13.2">
      <c r="U568" s="33"/>
    </row>
    <row r="569" spans="21:21" ht="13.2">
      <c r="U569" s="33"/>
    </row>
    <row r="570" spans="21:21" ht="13.2">
      <c r="U570" s="33"/>
    </row>
    <row r="571" spans="21:21" ht="13.2">
      <c r="U571" s="33"/>
    </row>
    <row r="572" spans="21:21" ht="13.2">
      <c r="U572" s="33"/>
    </row>
    <row r="573" spans="21:21" ht="13.2">
      <c r="U573" s="33"/>
    </row>
    <row r="574" spans="21:21" ht="13.2">
      <c r="U574" s="33"/>
    </row>
    <row r="575" spans="21:21" ht="13.2">
      <c r="U575" s="33"/>
    </row>
    <row r="576" spans="21:21" ht="13.2">
      <c r="U576" s="33"/>
    </row>
    <row r="577" spans="21:21" ht="13.2">
      <c r="U577" s="33"/>
    </row>
    <row r="578" spans="21:21" ht="13.2">
      <c r="U578" s="33"/>
    </row>
    <row r="579" spans="21:21" ht="13.2">
      <c r="U579" s="33"/>
    </row>
    <row r="580" spans="21:21" ht="13.2">
      <c r="U580" s="33"/>
    </row>
    <row r="581" spans="21:21" ht="13.2">
      <c r="U581" s="33"/>
    </row>
    <row r="582" spans="21:21" ht="13.2">
      <c r="U582" s="33"/>
    </row>
    <row r="583" spans="21:21" ht="13.2">
      <c r="U583" s="33"/>
    </row>
    <row r="584" spans="21:21" ht="13.2">
      <c r="U584" s="33"/>
    </row>
    <row r="585" spans="21:21" ht="13.2">
      <c r="U585" s="33"/>
    </row>
    <row r="586" spans="21:21" ht="13.2">
      <c r="U586" s="33"/>
    </row>
    <row r="587" spans="21:21" ht="13.2">
      <c r="U587" s="33"/>
    </row>
    <row r="588" spans="21:21" ht="13.2">
      <c r="U588" s="33"/>
    </row>
    <row r="589" spans="21:21" ht="13.2">
      <c r="U589" s="33"/>
    </row>
    <row r="590" spans="21:21" ht="13.2">
      <c r="U590" s="33"/>
    </row>
    <row r="591" spans="21:21" ht="13.2">
      <c r="U591" s="33"/>
    </row>
    <row r="592" spans="21:21" ht="13.2">
      <c r="U592" s="33"/>
    </row>
    <row r="593" spans="21:21" ht="13.2">
      <c r="U593" s="33"/>
    </row>
    <row r="594" spans="21:21" ht="13.2">
      <c r="U594" s="33"/>
    </row>
    <row r="595" spans="21:21" ht="13.2">
      <c r="U595" s="33"/>
    </row>
    <row r="596" spans="21:21" ht="13.2">
      <c r="U596" s="33"/>
    </row>
    <row r="597" spans="21:21" ht="13.2">
      <c r="U597" s="33"/>
    </row>
    <row r="598" spans="21:21" ht="13.2">
      <c r="U598" s="33"/>
    </row>
    <row r="599" spans="21:21" ht="13.2">
      <c r="U599" s="33"/>
    </row>
    <row r="600" spans="21:21" ht="13.2">
      <c r="U600" s="33"/>
    </row>
    <row r="601" spans="21:21" ht="13.2">
      <c r="U601" s="33"/>
    </row>
    <row r="602" spans="21:21" ht="13.2">
      <c r="U602" s="33"/>
    </row>
    <row r="603" spans="21:21" ht="13.2">
      <c r="U603" s="33"/>
    </row>
    <row r="604" spans="21:21" ht="13.2">
      <c r="U604" s="33"/>
    </row>
    <row r="605" spans="21:21" ht="13.2">
      <c r="U605" s="33"/>
    </row>
    <row r="606" spans="21:21" ht="13.2">
      <c r="U606" s="33"/>
    </row>
    <row r="607" spans="21:21" ht="13.2">
      <c r="U607" s="33"/>
    </row>
    <row r="608" spans="21:21" ht="13.2">
      <c r="U608" s="33"/>
    </row>
    <row r="609" spans="21:21" ht="13.2">
      <c r="U609" s="33"/>
    </row>
    <row r="610" spans="21:21" ht="13.2">
      <c r="U610" s="33"/>
    </row>
    <row r="611" spans="21:21" ht="13.2">
      <c r="U611" s="33"/>
    </row>
    <row r="612" spans="21:21" ht="13.2">
      <c r="U612" s="33"/>
    </row>
    <row r="613" spans="21:21" ht="13.2">
      <c r="U613" s="33"/>
    </row>
    <row r="614" spans="21:21" ht="13.2">
      <c r="U614" s="33"/>
    </row>
    <row r="615" spans="21:21" ht="13.2">
      <c r="U615" s="33"/>
    </row>
    <row r="616" spans="21:21" ht="13.2">
      <c r="U616" s="33"/>
    </row>
    <row r="617" spans="21:21" ht="13.2">
      <c r="U617" s="33"/>
    </row>
    <row r="618" spans="21:21" ht="13.2">
      <c r="U618" s="33"/>
    </row>
    <row r="619" spans="21:21" ht="13.2">
      <c r="U619" s="33"/>
    </row>
    <row r="620" spans="21:21" ht="13.2">
      <c r="U620" s="33"/>
    </row>
    <row r="621" spans="21:21" ht="13.2">
      <c r="U621" s="33"/>
    </row>
    <row r="622" spans="21:21" ht="13.2">
      <c r="U622" s="33"/>
    </row>
    <row r="623" spans="21:21" ht="13.2">
      <c r="U623" s="33"/>
    </row>
    <row r="624" spans="21:21" ht="13.2">
      <c r="U624" s="33"/>
    </row>
    <row r="625" spans="21:21" ht="13.2">
      <c r="U625" s="33"/>
    </row>
    <row r="626" spans="21:21" ht="13.2">
      <c r="U626" s="33"/>
    </row>
    <row r="627" spans="21:21" ht="13.2">
      <c r="U627" s="33"/>
    </row>
    <row r="628" spans="21:21" ht="13.2">
      <c r="U628" s="33"/>
    </row>
    <row r="629" spans="21:21" ht="13.2">
      <c r="U629" s="33"/>
    </row>
    <row r="630" spans="21:21" ht="13.2">
      <c r="U630" s="33"/>
    </row>
    <row r="631" spans="21:21" ht="13.2">
      <c r="U631" s="33"/>
    </row>
    <row r="632" spans="21:21" ht="13.2">
      <c r="U632" s="33"/>
    </row>
    <row r="633" spans="21:21" ht="13.2">
      <c r="U633" s="33"/>
    </row>
    <row r="634" spans="21:21" ht="13.2">
      <c r="U634" s="33"/>
    </row>
    <row r="635" spans="21:21" ht="13.2">
      <c r="U635" s="33"/>
    </row>
    <row r="636" spans="21:21" ht="13.2">
      <c r="U636" s="33"/>
    </row>
    <row r="637" spans="21:21" ht="13.2">
      <c r="U637" s="33"/>
    </row>
    <row r="638" spans="21:21" ht="13.2">
      <c r="U638" s="33"/>
    </row>
    <row r="639" spans="21:21" ht="13.2">
      <c r="U639" s="33"/>
    </row>
    <row r="640" spans="21:21" ht="13.2">
      <c r="U640" s="33"/>
    </row>
    <row r="641" spans="21:21" ht="13.2">
      <c r="U641" s="33"/>
    </row>
    <row r="642" spans="21:21" ht="13.2">
      <c r="U642" s="33"/>
    </row>
    <row r="643" spans="21:21" ht="13.2">
      <c r="U643" s="33"/>
    </row>
    <row r="644" spans="21:21" ht="13.2">
      <c r="U644" s="33"/>
    </row>
    <row r="645" spans="21:21" ht="13.2">
      <c r="U645" s="33"/>
    </row>
    <row r="646" spans="21:21" ht="13.2">
      <c r="U646" s="33"/>
    </row>
    <row r="647" spans="21:21" ht="13.2">
      <c r="U647" s="33"/>
    </row>
    <row r="648" spans="21:21" ht="13.2">
      <c r="U648" s="33"/>
    </row>
    <row r="649" spans="21:21" ht="13.2">
      <c r="U649" s="33"/>
    </row>
    <row r="650" spans="21:21" ht="13.2">
      <c r="U650" s="33"/>
    </row>
    <row r="651" spans="21:21" ht="13.2">
      <c r="U651" s="33"/>
    </row>
    <row r="652" spans="21:21" ht="13.2">
      <c r="U652" s="33"/>
    </row>
    <row r="653" spans="21:21" ht="13.2">
      <c r="U653" s="33"/>
    </row>
    <row r="654" spans="21:21" ht="13.2">
      <c r="U654" s="33"/>
    </row>
    <row r="655" spans="21:21" ht="13.2">
      <c r="U655" s="33"/>
    </row>
    <row r="656" spans="21:21" ht="13.2">
      <c r="U656" s="33"/>
    </row>
    <row r="657" spans="21:21" ht="13.2">
      <c r="U657" s="33"/>
    </row>
    <row r="658" spans="21:21" ht="13.2">
      <c r="U658" s="33"/>
    </row>
    <row r="659" spans="21:21" ht="13.2">
      <c r="U659" s="33"/>
    </row>
    <row r="660" spans="21:21" ht="13.2">
      <c r="U660" s="33"/>
    </row>
    <row r="661" spans="21:21" ht="13.2">
      <c r="U661" s="33"/>
    </row>
    <row r="662" spans="21:21" ht="13.2">
      <c r="U662" s="33"/>
    </row>
    <row r="663" spans="21:21" ht="13.2">
      <c r="U663" s="33"/>
    </row>
    <row r="664" spans="21:21" ht="13.2">
      <c r="U664" s="33"/>
    </row>
    <row r="665" spans="21:21" ht="13.2">
      <c r="U665" s="33"/>
    </row>
    <row r="666" spans="21:21" ht="13.2">
      <c r="U666" s="33"/>
    </row>
    <row r="667" spans="21:21" ht="13.2">
      <c r="U667" s="33"/>
    </row>
    <row r="668" spans="21:21" ht="13.2">
      <c r="U668" s="33"/>
    </row>
    <row r="669" spans="21:21" ht="13.2">
      <c r="U669" s="33"/>
    </row>
    <row r="670" spans="21:21" ht="13.2">
      <c r="U670" s="33"/>
    </row>
    <row r="671" spans="21:21" ht="13.2">
      <c r="U671" s="33"/>
    </row>
    <row r="672" spans="21:21" ht="13.2">
      <c r="U672" s="33"/>
    </row>
    <row r="673" spans="21:21" ht="13.2">
      <c r="U673" s="33"/>
    </row>
    <row r="674" spans="21:21" ht="13.2">
      <c r="U674" s="33"/>
    </row>
    <row r="675" spans="21:21" ht="13.2">
      <c r="U675" s="33"/>
    </row>
    <row r="676" spans="21:21" ht="13.2">
      <c r="U676" s="33"/>
    </row>
    <row r="677" spans="21:21" ht="13.2">
      <c r="U677" s="33"/>
    </row>
    <row r="678" spans="21:21" ht="13.2">
      <c r="U678" s="33"/>
    </row>
    <row r="679" spans="21:21" ht="13.2">
      <c r="U679" s="33"/>
    </row>
    <row r="680" spans="21:21" ht="13.2">
      <c r="U680" s="33"/>
    </row>
    <row r="681" spans="21:21" ht="13.2">
      <c r="U681" s="33"/>
    </row>
    <row r="682" spans="21:21" ht="13.2">
      <c r="U682" s="33"/>
    </row>
    <row r="683" spans="21:21" ht="13.2">
      <c r="U683" s="33"/>
    </row>
    <row r="684" spans="21:21" ht="13.2">
      <c r="U684" s="33"/>
    </row>
    <row r="685" spans="21:21" ht="13.2">
      <c r="U685" s="33"/>
    </row>
    <row r="686" spans="21:21" ht="13.2">
      <c r="U686" s="33"/>
    </row>
    <row r="687" spans="21:21" ht="13.2">
      <c r="U687" s="33"/>
    </row>
    <row r="688" spans="21:21" ht="13.2">
      <c r="U688" s="33"/>
    </row>
    <row r="689" spans="21:21" ht="13.2">
      <c r="U689" s="33"/>
    </row>
    <row r="690" spans="21:21" ht="13.2">
      <c r="U690" s="33"/>
    </row>
    <row r="691" spans="21:21" ht="13.2">
      <c r="U691" s="33"/>
    </row>
    <row r="692" spans="21:21" ht="13.2">
      <c r="U692" s="33"/>
    </row>
    <row r="693" spans="21:21" ht="13.2">
      <c r="U693" s="33"/>
    </row>
    <row r="694" spans="21:21" ht="13.2">
      <c r="U694" s="33"/>
    </row>
    <row r="695" spans="21:21" ht="13.2">
      <c r="U695" s="33"/>
    </row>
    <row r="696" spans="21:21" ht="13.2">
      <c r="U696" s="33"/>
    </row>
    <row r="697" spans="21:21" ht="13.2">
      <c r="U697" s="33"/>
    </row>
    <row r="698" spans="21:21" ht="13.2">
      <c r="U698" s="33"/>
    </row>
    <row r="699" spans="21:21" ht="13.2">
      <c r="U699" s="33"/>
    </row>
    <row r="700" spans="21:21" ht="13.2">
      <c r="U700" s="33"/>
    </row>
    <row r="701" spans="21:21" ht="13.2">
      <c r="U701" s="33"/>
    </row>
    <row r="702" spans="21:21" ht="13.2">
      <c r="U702" s="33"/>
    </row>
    <row r="703" spans="21:21" ht="13.2">
      <c r="U703" s="33"/>
    </row>
    <row r="704" spans="21:21" ht="13.2">
      <c r="U704" s="33"/>
    </row>
    <row r="705" spans="21:21" ht="13.2">
      <c r="U705" s="33"/>
    </row>
    <row r="706" spans="21:21" ht="13.2">
      <c r="U706" s="33"/>
    </row>
    <row r="707" spans="21:21" ht="13.2">
      <c r="U707" s="33"/>
    </row>
    <row r="708" spans="21:21" ht="13.2">
      <c r="U708" s="33"/>
    </row>
    <row r="709" spans="21:21" ht="13.2">
      <c r="U709" s="33"/>
    </row>
    <row r="710" spans="21:21" ht="13.2">
      <c r="U710" s="33"/>
    </row>
    <row r="711" spans="21:21" ht="13.2">
      <c r="U711" s="33"/>
    </row>
    <row r="712" spans="21:21" ht="13.2">
      <c r="U712" s="33"/>
    </row>
    <row r="713" spans="21:21" ht="13.2">
      <c r="U713" s="33"/>
    </row>
    <row r="714" spans="21:21" ht="13.2">
      <c r="U714" s="33"/>
    </row>
    <row r="715" spans="21:21" ht="13.2">
      <c r="U715" s="33"/>
    </row>
    <row r="716" spans="21:21" ht="13.2">
      <c r="U716" s="33"/>
    </row>
    <row r="717" spans="21:21" ht="13.2">
      <c r="U717" s="33"/>
    </row>
    <row r="718" spans="21:21" ht="13.2">
      <c r="U718" s="33"/>
    </row>
    <row r="719" spans="21:21" ht="13.2">
      <c r="U719" s="33"/>
    </row>
    <row r="720" spans="21:21" ht="13.2">
      <c r="U720" s="33"/>
    </row>
    <row r="721" spans="21:21" ht="13.2">
      <c r="U721" s="33"/>
    </row>
    <row r="722" spans="21:21" ht="13.2">
      <c r="U722" s="33"/>
    </row>
    <row r="723" spans="21:21" ht="13.2">
      <c r="U723" s="33"/>
    </row>
    <row r="724" spans="21:21" ht="13.2">
      <c r="U724" s="33"/>
    </row>
    <row r="725" spans="21:21" ht="13.2">
      <c r="U725" s="33"/>
    </row>
    <row r="726" spans="21:21" ht="13.2">
      <c r="U726" s="33"/>
    </row>
    <row r="727" spans="21:21" ht="13.2">
      <c r="U727" s="33"/>
    </row>
    <row r="728" spans="21:21" ht="13.2">
      <c r="U728" s="33"/>
    </row>
    <row r="729" spans="21:21" ht="13.2">
      <c r="U729" s="33"/>
    </row>
    <row r="730" spans="21:21" ht="13.2">
      <c r="U730" s="33"/>
    </row>
    <row r="731" spans="21:21" ht="13.2">
      <c r="U731" s="33"/>
    </row>
    <row r="732" spans="21:21" ht="13.2">
      <c r="U732" s="33"/>
    </row>
    <row r="733" spans="21:21" ht="13.2">
      <c r="U733" s="33"/>
    </row>
    <row r="734" spans="21:21" ht="13.2">
      <c r="U734" s="33"/>
    </row>
    <row r="735" spans="21:21" ht="13.2">
      <c r="U735" s="33"/>
    </row>
    <row r="736" spans="21:21" ht="13.2">
      <c r="U736" s="33"/>
    </row>
    <row r="737" spans="21:21" ht="13.2">
      <c r="U737" s="33"/>
    </row>
    <row r="738" spans="21:21" ht="13.2">
      <c r="U738" s="33"/>
    </row>
    <row r="739" spans="21:21" ht="13.2">
      <c r="U739" s="33"/>
    </row>
    <row r="740" spans="21:21" ht="13.2">
      <c r="U740" s="33"/>
    </row>
    <row r="741" spans="21:21" ht="13.2">
      <c r="U741" s="33"/>
    </row>
    <row r="742" spans="21:21" ht="13.2">
      <c r="U742" s="33"/>
    </row>
    <row r="743" spans="21:21" ht="13.2">
      <c r="U743" s="33"/>
    </row>
    <row r="744" spans="21:21" ht="13.2">
      <c r="U744" s="33"/>
    </row>
    <row r="745" spans="21:21" ht="13.2">
      <c r="U745" s="33"/>
    </row>
    <row r="746" spans="21:21" ht="13.2">
      <c r="U746" s="33"/>
    </row>
    <row r="747" spans="21:21" ht="13.2">
      <c r="U747" s="33"/>
    </row>
    <row r="748" spans="21:21" ht="13.2">
      <c r="U748" s="33"/>
    </row>
    <row r="749" spans="21:21" ht="13.2">
      <c r="U749" s="33"/>
    </row>
    <row r="750" spans="21:21" ht="13.2">
      <c r="U750" s="33"/>
    </row>
    <row r="751" spans="21:21" ht="13.2">
      <c r="U751" s="33"/>
    </row>
    <row r="752" spans="21:21" ht="13.2">
      <c r="U752" s="33"/>
    </row>
    <row r="753" spans="21:21" ht="13.2">
      <c r="U753" s="33"/>
    </row>
    <row r="754" spans="21:21" ht="13.2">
      <c r="U754" s="33"/>
    </row>
    <row r="755" spans="21:21" ht="13.2">
      <c r="U755" s="33"/>
    </row>
    <row r="756" spans="21:21" ht="13.2">
      <c r="U756" s="33"/>
    </row>
    <row r="757" spans="21:21" ht="13.2">
      <c r="U757" s="33"/>
    </row>
    <row r="758" spans="21:21" ht="13.2">
      <c r="U758" s="33"/>
    </row>
    <row r="759" spans="21:21" ht="13.2">
      <c r="U759" s="33"/>
    </row>
    <row r="760" spans="21:21" ht="13.2">
      <c r="U760" s="33"/>
    </row>
    <row r="761" spans="21:21" ht="13.2">
      <c r="U761" s="33"/>
    </row>
    <row r="762" spans="21:21" ht="13.2">
      <c r="U762" s="33"/>
    </row>
    <row r="763" spans="21:21" ht="13.2">
      <c r="U763" s="33"/>
    </row>
    <row r="764" spans="21:21" ht="13.2">
      <c r="U764" s="33"/>
    </row>
    <row r="765" spans="21:21" ht="13.2">
      <c r="U765" s="33"/>
    </row>
    <row r="766" spans="21:21" ht="13.2">
      <c r="U766" s="33"/>
    </row>
    <row r="767" spans="21:21" ht="13.2">
      <c r="U767" s="33"/>
    </row>
    <row r="768" spans="21:21" ht="13.2">
      <c r="U768" s="33"/>
    </row>
    <row r="769" spans="21:21" ht="13.2">
      <c r="U769" s="33"/>
    </row>
    <row r="770" spans="21:21" ht="13.2">
      <c r="U770" s="33"/>
    </row>
    <row r="771" spans="21:21" ht="13.2">
      <c r="U771" s="33"/>
    </row>
    <row r="772" spans="21:21" ht="13.2">
      <c r="U772" s="33"/>
    </row>
    <row r="773" spans="21:21" ht="13.2">
      <c r="U773" s="33"/>
    </row>
    <row r="774" spans="21:21" ht="13.2">
      <c r="U774" s="33"/>
    </row>
    <row r="775" spans="21:21" ht="13.2">
      <c r="U775" s="33"/>
    </row>
    <row r="776" spans="21:21" ht="13.2">
      <c r="U776" s="33"/>
    </row>
    <row r="777" spans="21:21" ht="13.2">
      <c r="U777" s="33"/>
    </row>
    <row r="778" spans="21:21" ht="13.2">
      <c r="U778" s="33"/>
    </row>
    <row r="779" spans="21:21" ht="13.2">
      <c r="U779" s="33"/>
    </row>
    <row r="780" spans="21:21" ht="13.2">
      <c r="U780" s="33"/>
    </row>
    <row r="781" spans="21:21" ht="13.2">
      <c r="U781" s="33"/>
    </row>
    <row r="782" spans="21:21" ht="13.2">
      <c r="U782" s="33"/>
    </row>
    <row r="783" spans="21:21" ht="13.2">
      <c r="U783" s="33"/>
    </row>
    <row r="784" spans="21:21" ht="13.2">
      <c r="U784" s="33"/>
    </row>
    <row r="785" spans="21:21" ht="13.2">
      <c r="U785" s="33"/>
    </row>
    <row r="786" spans="21:21" ht="13.2">
      <c r="U786" s="33"/>
    </row>
    <row r="787" spans="21:21" ht="13.2">
      <c r="U787" s="33"/>
    </row>
    <row r="788" spans="21:21" ht="13.2">
      <c r="U788" s="33"/>
    </row>
    <row r="789" spans="21:21" ht="13.2">
      <c r="U789" s="33"/>
    </row>
    <row r="790" spans="21:21" ht="13.2">
      <c r="U790" s="33"/>
    </row>
    <row r="791" spans="21:21" ht="13.2">
      <c r="U791" s="33"/>
    </row>
    <row r="792" spans="21:21" ht="13.2">
      <c r="U792" s="33"/>
    </row>
    <row r="793" spans="21:21" ht="13.2">
      <c r="U793" s="33"/>
    </row>
    <row r="794" spans="21:21" ht="13.2">
      <c r="U794" s="33"/>
    </row>
    <row r="795" spans="21:21" ht="13.2">
      <c r="U795" s="33"/>
    </row>
    <row r="796" spans="21:21" ht="13.2">
      <c r="U796" s="33"/>
    </row>
    <row r="797" spans="21:21" ht="13.2">
      <c r="U797" s="33"/>
    </row>
    <row r="798" spans="21:21" ht="13.2">
      <c r="U798" s="33"/>
    </row>
    <row r="799" spans="21:21" ht="13.2">
      <c r="U799" s="33"/>
    </row>
    <row r="800" spans="21:21" ht="13.2">
      <c r="U800" s="33"/>
    </row>
    <row r="801" spans="21:21" ht="13.2">
      <c r="U801" s="33"/>
    </row>
    <row r="802" spans="21:21" ht="13.2">
      <c r="U802" s="33"/>
    </row>
    <row r="803" spans="21:21" ht="13.2">
      <c r="U803" s="33"/>
    </row>
    <row r="804" spans="21:21" ht="13.2">
      <c r="U804" s="33"/>
    </row>
    <row r="805" spans="21:21" ht="13.2">
      <c r="U805" s="33"/>
    </row>
    <row r="806" spans="21:21" ht="13.2">
      <c r="U806" s="33"/>
    </row>
    <row r="807" spans="21:21" ht="13.2">
      <c r="U807" s="33"/>
    </row>
    <row r="808" spans="21:21" ht="13.2">
      <c r="U808" s="33"/>
    </row>
    <row r="809" spans="21:21" ht="13.2">
      <c r="U809" s="33"/>
    </row>
    <row r="810" spans="21:21" ht="13.2">
      <c r="U810" s="33"/>
    </row>
    <row r="811" spans="21:21" ht="13.2">
      <c r="U811" s="33"/>
    </row>
    <row r="812" spans="21:21" ht="13.2">
      <c r="U812" s="33"/>
    </row>
    <row r="813" spans="21:21" ht="13.2">
      <c r="U813" s="33"/>
    </row>
    <row r="814" spans="21:21" ht="13.2">
      <c r="U814" s="33"/>
    </row>
    <row r="815" spans="21:21" ht="13.2">
      <c r="U815" s="33"/>
    </row>
    <row r="816" spans="21:21" ht="13.2">
      <c r="U816" s="33"/>
    </row>
    <row r="817" spans="21:21" ht="13.2">
      <c r="U817" s="33"/>
    </row>
    <row r="818" spans="21:21" ht="13.2">
      <c r="U818" s="33"/>
    </row>
    <row r="819" spans="21:21" ht="13.2">
      <c r="U819" s="33"/>
    </row>
    <row r="820" spans="21:21" ht="13.2">
      <c r="U820" s="33"/>
    </row>
    <row r="821" spans="21:21" ht="13.2">
      <c r="U821" s="33"/>
    </row>
    <row r="822" spans="21:21" ht="13.2">
      <c r="U822" s="33"/>
    </row>
    <row r="823" spans="21:21" ht="13.2">
      <c r="U823" s="33"/>
    </row>
    <row r="824" spans="21:21" ht="13.2">
      <c r="U824" s="33"/>
    </row>
    <row r="825" spans="21:21" ht="13.2">
      <c r="U825" s="33"/>
    </row>
    <row r="826" spans="21:21" ht="13.2">
      <c r="U826" s="33"/>
    </row>
    <row r="827" spans="21:21" ht="13.2">
      <c r="U827" s="33"/>
    </row>
    <row r="828" spans="21:21" ht="13.2">
      <c r="U828" s="33"/>
    </row>
    <row r="829" spans="21:21" ht="13.2">
      <c r="U829" s="33"/>
    </row>
    <row r="830" spans="21:21" ht="13.2">
      <c r="U830" s="33"/>
    </row>
    <row r="831" spans="21:21" ht="13.2">
      <c r="U831" s="33"/>
    </row>
    <row r="832" spans="21:21" ht="13.2">
      <c r="U832" s="33"/>
    </row>
    <row r="833" spans="21:21" ht="13.2">
      <c r="U833" s="33"/>
    </row>
    <row r="834" spans="21:21" ht="13.2">
      <c r="U834" s="33"/>
    </row>
    <row r="835" spans="21:21" ht="13.2">
      <c r="U835" s="33"/>
    </row>
    <row r="836" spans="21:21" ht="13.2">
      <c r="U836" s="33"/>
    </row>
    <row r="837" spans="21:21" ht="13.2">
      <c r="U837" s="33"/>
    </row>
    <row r="838" spans="21:21" ht="13.2">
      <c r="U838" s="33"/>
    </row>
    <row r="839" spans="21:21" ht="13.2">
      <c r="U839" s="33"/>
    </row>
    <row r="840" spans="21:21" ht="13.2">
      <c r="U840" s="33"/>
    </row>
    <row r="841" spans="21:21" ht="13.2">
      <c r="U841" s="33"/>
    </row>
    <row r="842" spans="21:21" ht="13.2">
      <c r="U842" s="33"/>
    </row>
    <row r="843" spans="21:21" ht="13.2">
      <c r="U843" s="33"/>
    </row>
    <row r="844" spans="21:21" ht="13.2">
      <c r="U844" s="33"/>
    </row>
    <row r="845" spans="21:21" ht="13.2">
      <c r="U845" s="33"/>
    </row>
    <row r="846" spans="21:21" ht="13.2">
      <c r="U846" s="33"/>
    </row>
    <row r="847" spans="21:21" ht="13.2">
      <c r="U847" s="33"/>
    </row>
    <row r="848" spans="21:21" ht="13.2">
      <c r="U848" s="33"/>
    </row>
    <row r="849" spans="21:21" ht="13.2">
      <c r="U849" s="33"/>
    </row>
    <row r="850" spans="21:21" ht="13.2">
      <c r="U850" s="33"/>
    </row>
    <row r="851" spans="21:21" ht="13.2">
      <c r="U851" s="33"/>
    </row>
    <row r="852" spans="21:21" ht="13.2">
      <c r="U852" s="33"/>
    </row>
    <row r="853" spans="21:21" ht="13.2">
      <c r="U853" s="33"/>
    </row>
    <row r="854" spans="21:21" ht="13.2">
      <c r="U854" s="33"/>
    </row>
    <row r="855" spans="21:21" ht="13.2">
      <c r="U855" s="33"/>
    </row>
    <row r="856" spans="21:21" ht="13.2">
      <c r="U856" s="33"/>
    </row>
    <row r="857" spans="21:21" ht="13.2">
      <c r="U857" s="33"/>
    </row>
    <row r="858" spans="21:21" ht="13.2">
      <c r="U858" s="33"/>
    </row>
    <row r="859" spans="21:21" ht="13.2">
      <c r="U859" s="33"/>
    </row>
    <row r="860" spans="21:21" ht="13.2">
      <c r="U860" s="33"/>
    </row>
    <row r="861" spans="21:21" ht="13.2">
      <c r="U861" s="33"/>
    </row>
    <row r="862" spans="21:21" ht="13.2">
      <c r="U862" s="33"/>
    </row>
    <row r="863" spans="21:21" ht="13.2">
      <c r="U863" s="33"/>
    </row>
    <row r="864" spans="21:21" ht="13.2">
      <c r="U864" s="33"/>
    </row>
    <row r="865" spans="21:21" ht="13.2">
      <c r="U865" s="33"/>
    </row>
    <row r="866" spans="21:21" ht="13.2">
      <c r="U866" s="33"/>
    </row>
    <row r="867" spans="21:21" ht="13.2">
      <c r="U867" s="33"/>
    </row>
    <row r="868" spans="21:21" ht="13.2">
      <c r="U868" s="33"/>
    </row>
    <row r="869" spans="21:21" ht="13.2">
      <c r="U869" s="33"/>
    </row>
    <row r="870" spans="21:21" ht="13.2">
      <c r="U870" s="33"/>
    </row>
    <row r="871" spans="21:21" ht="13.2">
      <c r="U871" s="33"/>
    </row>
    <row r="872" spans="21:21" ht="13.2">
      <c r="U872" s="33"/>
    </row>
    <row r="873" spans="21:21" ht="13.2">
      <c r="U873" s="33"/>
    </row>
    <row r="874" spans="21:21" ht="13.2">
      <c r="U874" s="33"/>
    </row>
    <row r="875" spans="21:21" ht="13.2">
      <c r="U875" s="33"/>
    </row>
    <row r="876" spans="21:21" ht="13.2">
      <c r="U876" s="33"/>
    </row>
    <row r="877" spans="21:21" ht="13.2">
      <c r="U877" s="33"/>
    </row>
    <row r="878" spans="21:21" ht="13.2">
      <c r="U878" s="33"/>
    </row>
    <row r="879" spans="21:21" ht="13.2">
      <c r="U879" s="33"/>
    </row>
    <row r="880" spans="21:21" ht="13.2">
      <c r="U880" s="33"/>
    </row>
    <row r="881" spans="21:21" ht="13.2">
      <c r="U881" s="33"/>
    </row>
    <row r="882" spans="21:21" ht="13.2">
      <c r="U882" s="33"/>
    </row>
    <row r="883" spans="21:21" ht="13.2">
      <c r="U883" s="33"/>
    </row>
    <row r="884" spans="21:21" ht="13.2">
      <c r="U884" s="33"/>
    </row>
    <row r="885" spans="21:21" ht="13.2">
      <c r="U885" s="33"/>
    </row>
    <row r="886" spans="21:21" ht="13.2">
      <c r="U886" s="33"/>
    </row>
    <row r="887" spans="21:21" ht="13.2">
      <c r="U887" s="33"/>
    </row>
    <row r="888" spans="21:21" ht="13.2">
      <c r="U888" s="33"/>
    </row>
    <row r="889" spans="21:21" ht="13.2">
      <c r="U889" s="33"/>
    </row>
    <row r="890" spans="21:21" ht="13.2">
      <c r="U890" s="33"/>
    </row>
    <row r="891" spans="21:21" ht="13.2">
      <c r="U891" s="33"/>
    </row>
    <row r="892" spans="21:21" ht="13.2">
      <c r="U892" s="33"/>
    </row>
    <row r="893" spans="21:21" ht="13.2">
      <c r="U893" s="33"/>
    </row>
    <row r="894" spans="21:21" ht="13.2">
      <c r="U894" s="33"/>
    </row>
    <row r="895" spans="21:21" ht="13.2">
      <c r="U895" s="33"/>
    </row>
    <row r="896" spans="21:21" ht="13.2">
      <c r="U896" s="33"/>
    </row>
    <row r="897" spans="21:21" ht="13.2">
      <c r="U897" s="33"/>
    </row>
    <row r="898" spans="21:21" ht="13.2">
      <c r="U898" s="33"/>
    </row>
    <row r="899" spans="21:21" ht="13.2">
      <c r="U899" s="33"/>
    </row>
    <row r="900" spans="21:21" ht="13.2">
      <c r="U900" s="33"/>
    </row>
    <row r="901" spans="21:21" ht="13.2">
      <c r="U901" s="33"/>
    </row>
    <row r="902" spans="21:21" ht="13.2">
      <c r="U902" s="33"/>
    </row>
    <row r="903" spans="21:21" ht="13.2">
      <c r="U903" s="33"/>
    </row>
    <row r="904" spans="21:21" ht="13.2">
      <c r="U904" s="33"/>
    </row>
    <row r="905" spans="21:21" ht="13.2">
      <c r="U905" s="33"/>
    </row>
    <row r="906" spans="21:21" ht="13.2">
      <c r="U906" s="33"/>
    </row>
    <row r="907" spans="21:21" ht="13.2">
      <c r="U907" s="33"/>
    </row>
    <row r="908" spans="21:21" ht="13.2">
      <c r="U908" s="33"/>
    </row>
    <row r="909" spans="21:21" ht="13.2">
      <c r="U909" s="33"/>
    </row>
    <row r="910" spans="21:21" ht="13.2">
      <c r="U910" s="33"/>
    </row>
    <row r="911" spans="21:21" ht="13.2">
      <c r="U911" s="33"/>
    </row>
    <row r="912" spans="21:21" ht="13.2">
      <c r="U912" s="33"/>
    </row>
    <row r="913" spans="21:21" ht="13.2">
      <c r="U913" s="33"/>
    </row>
    <row r="914" spans="21:21" ht="13.2">
      <c r="U914" s="33"/>
    </row>
    <row r="915" spans="21:21" ht="13.2">
      <c r="U915" s="33"/>
    </row>
    <row r="916" spans="21:21" ht="13.2">
      <c r="U916" s="33"/>
    </row>
    <row r="917" spans="21:21" ht="13.2">
      <c r="U917" s="33"/>
    </row>
    <row r="918" spans="21:21" ht="13.2">
      <c r="U918" s="33"/>
    </row>
    <row r="919" spans="21:21" ht="13.2">
      <c r="U919" s="33"/>
    </row>
    <row r="920" spans="21:21" ht="13.2">
      <c r="U920" s="33"/>
    </row>
    <row r="921" spans="21:21" ht="13.2">
      <c r="U921" s="33"/>
    </row>
    <row r="922" spans="21:21" ht="13.2">
      <c r="U922" s="33"/>
    </row>
    <row r="923" spans="21:21" ht="13.2">
      <c r="U923" s="33"/>
    </row>
    <row r="924" spans="21:21" ht="13.2">
      <c r="U924" s="33"/>
    </row>
    <row r="925" spans="21:21" ht="13.2">
      <c r="U925" s="33"/>
    </row>
    <row r="926" spans="21:21" ht="13.2">
      <c r="U926" s="33"/>
    </row>
    <row r="927" spans="21:21" ht="13.2">
      <c r="U927" s="33"/>
    </row>
    <row r="928" spans="21:21" ht="13.2">
      <c r="U928" s="33"/>
    </row>
    <row r="929" spans="21:21" ht="13.2">
      <c r="U929" s="33"/>
    </row>
    <row r="930" spans="21:21" ht="13.2">
      <c r="U930" s="33"/>
    </row>
    <row r="931" spans="21:21" ht="13.2">
      <c r="U931" s="33"/>
    </row>
    <row r="932" spans="21:21" ht="13.2">
      <c r="U932" s="33"/>
    </row>
    <row r="933" spans="21:21" ht="13.2">
      <c r="U933" s="33"/>
    </row>
    <row r="934" spans="21:21" ht="13.2">
      <c r="U934" s="33"/>
    </row>
    <row r="935" spans="21:21" ht="13.2">
      <c r="U935" s="33"/>
    </row>
    <row r="936" spans="21:21" ht="13.2">
      <c r="U936" s="33"/>
    </row>
    <row r="937" spans="21:21" ht="13.2">
      <c r="U937" s="33"/>
    </row>
    <row r="938" spans="21:21" ht="13.2">
      <c r="U938" s="33"/>
    </row>
    <row r="939" spans="21:21" ht="13.2">
      <c r="U939" s="33"/>
    </row>
    <row r="940" spans="21:21" ht="13.2">
      <c r="U940" s="33"/>
    </row>
    <row r="941" spans="21:21" ht="13.2">
      <c r="U941" s="33"/>
    </row>
    <row r="942" spans="21:21" ht="13.2">
      <c r="U942" s="33"/>
    </row>
    <row r="943" spans="21:21" ht="13.2">
      <c r="U943" s="33"/>
    </row>
    <row r="944" spans="21:21" ht="13.2">
      <c r="U944" s="33"/>
    </row>
    <row r="945" spans="21:21" ht="13.2">
      <c r="U945" s="33"/>
    </row>
    <row r="946" spans="21:21" ht="13.2">
      <c r="U946" s="33"/>
    </row>
    <row r="947" spans="21:21" ht="13.2">
      <c r="U947" s="33"/>
    </row>
    <row r="948" spans="21:21" ht="13.2">
      <c r="U948" s="33"/>
    </row>
    <row r="949" spans="21:21" ht="13.2">
      <c r="U949" s="33"/>
    </row>
    <row r="950" spans="21:21" ht="13.2">
      <c r="U950" s="33"/>
    </row>
    <row r="951" spans="21:21" ht="13.2">
      <c r="U951" s="33"/>
    </row>
    <row r="952" spans="21:21" ht="13.2">
      <c r="U952" s="33"/>
    </row>
    <row r="953" spans="21:21" ht="13.2">
      <c r="U953" s="33"/>
    </row>
    <row r="954" spans="21:21" ht="13.2">
      <c r="U954" s="33"/>
    </row>
    <row r="955" spans="21:21" ht="13.2">
      <c r="U955" s="33"/>
    </row>
    <row r="956" spans="21:21" ht="13.2">
      <c r="U956" s="33"/>
    </row>
    <row r="957" spans="21:21" ht="13.2">
      <c r="U957" s="33"/>
    </row>
    <row r="958" spans="21:21" ht="13.2">
      <c r="U958" s="33"/>
    </row>
    <row r="959" spans="21:21" ht="13.2">
      <c r="U959" s="33"/>
    </row>
    <row r="960" spans="21:21" ht="13.2">
      <c r="U960" s="33"/>
    </row>
    <row r="961" spans="21:21" ht="13.2">
      <c r="U961" s="33"/>
    </row>
    <row r="962" spans="21:21" ht="13.2">
      <c r="U962" s="33"/>
    </row>
    <row r="963" spans="21:21" ht="13.2">
      <c r="U963" s="33"/>
    </row>
    <row r="964" spans="21:21" ht="13.2">
      <c r="U964" s="33"/>
    </row>
    <row r="965" spans="21:21" ht="13.2">
      <c r="U965" s="33"/>
    </row>
    <row r="966" spans="21:21" ht="13.2">
      <c r="U966" s="33"/>
    </row>
    <row r="967" spans="21:21" ht="13.2">
      <c r="U967" s="33"/>
    </row>
    <row r="968" spans="21:21" ht="13.2">
      <c r="U968" s="33"/>
    </row>
    <row r="969" spans="21:21" ht="13.2">
      <c r="U969" s="33"/>
    </row>
    <row r="970" spans="21:21" ht="13.2">
      <c r="U970" s="33"/>
    </row>
    <row r="971" spans="21:21" ht="13.2">
      <c r="U971" s="33"/>
    </row>
    <row r="972" spans="21:21" ht="13.2">
      <c r="U972" s="33"/>
    </row>
    <row r="973" spans="21:21" ht="13.2">
      <c r="U973" s="33"/>
    </row>
    <row r="974" spans="21:21" ht="13.2">
      <c r="U974" s="33"/>
    </row>
    <row r="975" spans="21:21" ht="13.2">
      <c r="U975" s="33"/>
    </row>
    <row r="976" spans="21:21" ht="13.2">
      <c r="U976" s="33"/>
    </row>
    <row r="977" spans="21:21" ht="13.2">
      <c r="U977" s="33"/>
    </row>
    <row r="978" spans="21:21" ht="13.2">
      <c r="U978" s="33"/>
    </row>
    <row r="979" spans="21:21" ht="13.2">
      <c r="U979" s="33"/>
    </row>
    <row r="980" spans="21:21" ht="13.2">
      <c r="U980" s="33"/>
    </row>
    <row r="981" spans="21:21" ht="13.2">
      <c r="U981" s="33"/>
    </row>
    <row r="982" spans="21:21" ht="13.2">
      <c r="U982" s="33"/>
    </row>
    <row r="983" spans="21:21" ht="13.2">
      <c r="U983" s="33"/>
    </row>
    <row r="984" spans="21:21" ht="13.2">
      <c r="U984" s="33"/>
    </row>
    <row r="985" spans="21:21" ht="13.2">
      <c r="U985" s="33"/>
    </row>
    <row r="986" spans="21:21" ht="13.2">
      <c r="U986" s="33"/>
    </row>
    <row r="987" spans="21:21" ht="13.2">
      <c r="U987" s="33"/>
    </row>
    <row r="988" spans="21:21" ht="13.2">
      <c r="U988" s="33"/>
    </row>
    <row r="989" spans="21:21" ht="13.2">
      <c r="U989" s="33"/>
    </row>
    <row r="990" spans="21:21" ht="13.2">
      <c r="U990" s="33"/>
    </row>
    <row r="991" spans="21:21" ht="13.2">
      <c r="U991" s="33"/>
    </row>
    <row r="992" spans="21:21" ht="13.2">
      <c r="U992" s="33"/>
    </row>
    <row r="993" spans="21:21" ht="13.2">
      <c r="U993" s="33"/>
    </row>
    <row r="994" spans="21:21" ht="13.2">
      <c r="U994" s="33"/>
    </row>
    <row r="995" spans="21:21" ht="13.2">
      <c r="U995" s="33"/>
    </row>
    <row r="996" spans="21:21" ht="13.2">
      <c r="U996" s="33"/>
    </row>
    <row r="997" spans="21:21" ht="13.2">
      <c r="U997" s="33"/>
    </row>
    <row r="998" spans="21:21" ht="13.2">
      <c r="U998" s="33"/>
    </row>
    <row r="999" spans="21:21" ht="13.2">
      <c r="U999" s="33"/>
    </row>
    <row r="1000" spans="21:21" ht="13.2">
      <c r="U1000" s="33"/>
    </row>
    <row r="1001" spans="21:21" ht="13.2">
      <c r="U1001" s="33"/>
    </row>
    <row r="1002" spans="21:21" ht="13.2">
      <c r="U1002" s="33"/>
    </row>
    <row r="1003" spans="21:21" ht="13.2">
      <c r="U1003" s="33"/>
    </row>
    <row r="1004" spans="21:21" ht="13.2">
      <c r="U1004" s="33"/>
    </row>
    <row r="1005" spans="21:21" ht="13.2">
      <c r="U1005" s="33"/>
    </row>
    <row r="1006" spans="21:21" ht="13.2">
      <c r="U1006" s="33"/>
    </row>
    <row r="1007" spans="21:21" ht="13.2">
      <c r="U1007" s="33"/>
    </row>
    <row r="1008" spans="21:21" ht="13.2">
      <c r="U1008" s="33"/>
    </row>
    <row r="1009" spans="21:21" ht="13.2">
      <c r="U1009" s="33"/>
    </row>
    <row r="1010" spans="21:21" ht="13.2">
      <c r="U1010" s="33"/>
    </row>
    <row r="1011" spans="21:21" ht="13.2">
      <c r="U1011" s="33"/>
    </row>
    <row r="1012" spans="21:21" ht="13.2">
      <c r="U1012" s="33"/>
    </row>
    <row r="1013" spans="21:21" ht="13.2">
      <c r="U1013" s="33"/>
    </row>
    <row r="1014" spans="21:21" ht="13.2">
      <c r="U1014" s="33"/>
    </row>
    <row r="1015" spans="21:21" ht="13.2">
      <c r="U1015" s="33"/>
    </row>
    <row r="1016" spans="21:21" ht="13.2">
      <c r="U1016" s="33"/>
    </row>
    <row r="1017" spans="21:21" ht="13.2">
      <c r="U1017" s="33"/>
    </row>
    <row r="1018" spans="21:21" ht="13.2">
      <c r="U1018" s="33"/>
    </row>
    <row r="1019" spans="21:21" ht="13.2">
      <c r="U1019" s="33"/>
    </row>
    <row r="1020" spans="21:21" ht="13.2">
      <c r="U1020" s="33"/>
    </row>
    <row r="1021" spans="21:21" ht="13.2">
      <c r="U1021" s="33"/>
    </row>
    <row r="1022" spans="21:21" ht="13.2">
      <c r="U1022" s="33"/>
    </row>
    <row r="1023" spans="21:21" ht="13.2">
      <c r="U1023" s="33"/>
    </row>
    <row r="1024" spans="21:21" ht="13.2">
      <c r="U1024" s="33"/>
    </row>
    <row r="1025" spans="21:21" ht="13.2">
      <c r="U1025" s="33"/>
    </row>
    <row r="1026" spans="21:21" ht="13.2">
      <c r="U1026" s="33"/>
    </row>
    <row r="1027" spans="21:21" ht="13.2">
      <c r="U1027" s="33"/>
    </row>
    <row r="1028" spans="21:21" ht="13.2">
      <c r="U1028" s="33"/>
    </row>
    <row r="1029" spans="21:21" ht="13.2">
      <c r="U1029" s="33"/>
    </row>
    <row r="1030" spans="21:21" ht="13.2">
      <c r="U1030" s="33"/>
    </row>
    <row r="1031" spans="21:21" ht="13.2">
      <c r="U1031" s="33"/>
    </row>
    <row r="1032" spans="21:21" ht="13.2">
      <c r="U1032" s="33"/>
    </row>
    <row r="1033" spans="21:21" ht="13.2">
      <c r="U1033" s="33"/>
    </row>
    <row r="1034" spans="21:21" ht="13.2">
      <c r="U1034" s="33"/>
    </row>
    <row r="1035" spans="21:21" ht="13.2">
      <c r="U1035" s="33"/>
    </row>
    <row r="1036" spans="21:21" ht="13.2">
      <c r="U1036" s="33"/>
    </row>
    <row r="1037" spans="21:21" ht="13.2">
      <c r="U1037" s="33"/>
    </row>
    <row r="1038" spans="21:21" ht="13.2">
      <c r="U1038" s="33"/>
    </row>
    <row r="1039" spans="21:21" ht="13.2">
      <c r="U1039" s="33"/>
    </row>
    <row r="1040" spans="21:21" ht="13.2">
      <c r="U1040" s="33"/>
    </row>
    <row r="1041" spans="21:21" ht="13.2">
      <c r="U1041" s="33"/>
    </row>
    <row r="1042" spans="21:21" ht="13.2">
      <c r="U1042" s="33"/>
    </row>
    <row r="1043" spans="21:21" ht="13.2">
      <c r="U1043" s="33"/>
    </row>
    <row r="1044" spans="21:21" ht="13.2">
      <c r="U1044" s="33"/>
    </row>
    <row r="1045" spans="21:21" ht="13.2">
      <c r="U1045" s="33"/>
    </row>
    <row r="1046" spans="21:21" ht="13.2">
      <c r="U1046" s="33"/>
    </row>
    <row r="1047" spans="21:21" ht="13.2">
      <c r="U1047" s="33"/>
    </row>
    <row r="1048" spans="21:21" ht="13.2">
      <c r="U1048" s="33"/>
    </row>
    <row r="1049" spans="21:21" ht="13.2">
      <c r="U1049" s="33"/>
    </row>
    <row r="1050" spans="21:21" ht="13.2">
      <c r="U1050" s="33"/>
    </row>
    <row r="1051" spans="21:21" ht="13.2">
      <c r="U1051" s="33"/>
    </row>
    <row r="1052" spans="21:21" ht="13.2">
      <c r="U1052" s="33"/>
    </row>
    <row r="1053" spans="21:21" ht="13.2">
      <c r="U1053" s="33"/>
    </row>
    <row r="1054" spans="21:21" ht="13.2">
      <c r="U1054" s="33"/>
    </row>
    <row r="1055" spans="21:21" ht="13.2">
      <c r="U1055" s="33"/>
    </row>
    <row r="1056" spans="21:21" ht="13.2">
      <c r="U1056" s="33"/>
    </row>
    <row r="1057" spans="21:21" ht="13.2">
      <c r="U1057" s="33"/>
    </row>
    <row r="1058" spans="21:21" ht="13.2">
      <c r="U1058" s="33"/>
    </row>
    <row r="1059" spans="21:21" ht="13.2">
      <c r="U1059" s="33"/>
    </row>
    <row r="1060" spans="21:21" ht="13.2">
      <c r="U1060" s="33"/>
    </row>
    <row r="1061" spans="21:21" ht="13.2">
      <c r="U1061" s="33"/>
    </row>
    <row r="1062" spans="21:21" ht="13.2">
      <c r="U1062" s="33"/>
    </row>
    <row r="1063" spans="21:21" ht="13.2">
      <c r="U1063" s="33"/>
    </row>
    <row r="1064" spans="21:21" ht="13.2">
      <c r="U1064" s="33"/>
    </row>
    <row r="1065" spans="21:21" ht="13.2">
      <c r="U1065" s="33"/>
    </row>
    <row r="1066" spans="21:21" ht="13.2">
      <c r="U1066" s="33"/>
    </row>
    <row r="1067" spans="21:21" ht="13.2">
      <c r="U1067" s="33"/>
    </row>
    <row r="1068" spans="21:21" ht="13.2">
      <c r="U1068" s="33"/>
    </row>
    <row r="1069" spans="21:21" ht="13.2">
      <c r="U1069"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6640625" defaultRowHeight="15.75" customHeight="1"/>
  <cols>
    <col min="3" max="3" width="17.6640625" customWidth="1"/>
    <col min="4" max="4" width="15.44140625" customWidth="1"/>
    <col min="5" max="5" width="20.88671875" customWidth="1"/>
    <col min="6" max="6" width="15.6640625" customWidth="1"/>
    <col min="7" max="7" width="16.109375" customWidth="1"/>
  </cols>
  <sheetData>
    <row r="1" spans="1:26">
      <c r="A1" s="7"/>
      <c r="B1" s="7"/>
      <c r="C1" s="7"/>
      <c r="D1" s="7"/>
      <c r="E1" s="7"/>
      <c r="F1" s="7"/>
      <c r="G1" s="7"/>
      <c r="H1" s="7"/>
      <c r="I1" s="7"/>
      <c r="J1" s="7"/>
      <c r="K1" s="7"/>
      <c r="L1" s="7"/>
      <c r="M1" s="7"/>
      <c r="N1" s="7"/>
      <c r="O1" s="7"/>
      <c r="P1" s="7"/>
      <c r="Q1" s="7"/>
      <c r="R1" s="7"/>
      <c r="S1" s="7"/>
      <c r="T1" s="7"/>
      <c r="U1" s="7"/>
      <c r="V1" s="7"/>
      <c r="W1" s="7"/>
      <c r="X1" s="7"/>
      <c r="Y1" s="7"/>
      <c r="Z1" s="7"/>
    </row>
    <row r="2" spans="1:26">
      <c r="A2" s="7"/>
      <c r="B2" s="48" t="s">
        <v>0</v>
      </c>
      <c r="C2" s="48" t="s">
        <v>34</v>
      </c>
      <c r="D2" s="48" t="s">
        <v>35</v>
      </c>
      <c r="E2" s="48" t="s">
        <v>36</v>
      </c>
      <c r="F2" s="48" t="s">
        <v>37</v>
      </c>
      <c r="G2" s="48" t="s">
        <v>38</v>
      </c>
      <c r="H2" s="7"/>
      <c r="I2" s="7"/>
      <c r="J2" s="7"/>
      <c r="K2" s="7"/>
      <c r="L2" s="7"/>
      <c r="M2" s="7"/>
      <c r="N2" s="7"/>
      <c r="O2" s="7"/>
      <c r="P2" s="7"/>
      <c r="Q2" s="7"/>
      <c r="R2" s="7"/>
      <c r="S2" s="7"/>
      <c r="T2" s="7"/>
      <c r="U2" s="7"/>
      <c r="V2" s="7"/>
      <c r="W2" s="7"/>
      <c r="X2" s="7"/>
      <c r="Y2" s="7"/>
      <c r="Z2" s="7"/>
    </row>
    <row r="3" spans="1:26">
      <c r="A3" s="7"/>
      <c r="B3" s="49">
        <v>45000</v>
      </c>
      <c r="C3" s="50">
        <v>14.72</v>
      </c>
      <c r="D3" s="50">
        <v>15670</v>
      </c>
      <c r="E3" s="51">
        <f t="shared" ref="E3:E11" si="0">D3/C3</f>
        <v>1064.5380434782608</v>
      </c>
      <c r="F3" s="50"/>
      <c r="G3" s="50"/>
      <c r="H3" s="7"/>
      <c r="I3" s="130" t="s">
        <v>39</v>
      </c>
      <c r="J3" s="131"/>
      <c r="K3" s="131"/>
      <c r="L3" s="7"/>
      <c r="M3" s="7"/>
      <c r="N3" s="7"/>
      <c r="O3" s="7"/>
      <c r="P3" s="7"/>
      <c r="Q3" s="7"/>
      <c r="R3" s="7"/>
      <c r="S3" s="7"/>
      <c r="T3" s="7"/>
      <c r="U3" s="7"/>
      <c r="V3" s="7"/>
      <c r="W3" s="7"/>
      <c r="X3" s="7"/>
      <c r="Y3" s="7"/>
      <c r="Z3" s="7"/>
    </row>
    <row r="4" spans="1:26">
      <c r="A4" s="7"/>
      <c r="B4" s="49">
        <v>45001</v>
      </c>
      <c r="C4" s="50">
        <v>21.43</v>
      </c>
      <c r="D4" s="50">
        <v>35672</v>
      </c>
      <c r="E4" s="51">
        <f t="shared" si="0"/>
        <v>1664.5823611759217</v>
      </c>
      <c r="F4" s="50"/>
      <c r="G4" s="50"/>
      <c r="H4" s="7"/>
      <c r="I4" s="8" t="s">
        <v>40</v>
      </c>
      <c r="J4" s="8" t="s">
        <v>41</v>
      </c>
      <c r="K4" s="8" t="s">
        <v>42</v>
      </c>
      <c r="L4" s="7"/>
      <c r="M4" s="7"/>
      <c r="N4" s="7"/>
      <c r="O4" s="7"/>
      <c r="P4" s="7"/>
      <c r="Q4" s="7"/>
      <c r="R4" s="7"/>
      <c r="S4" s="7"/>
      <c r="T4" s="7"/>
      <c r="U4" s="7"/>
      <c r="V4" s="7"/>
      <c r="W4" s="7"/>
      <c r="X4" s="7"/>
      <c r="Y4" s="7"/>
      <c r="Z4" s="7"/>
    </row>
    <row r="5" spans="1:26">
      <c r="A5" s="7"/>
      <c r="B5" s="49">
        <v>45002</v>
      </c>
      <c r="C5" s="50">
        <v>28.17</v>
      </c>
      <c r="D5" s="50">
        <v>62972</v>
      </c>
      <c r="E5" s="51">
        <f t="shared" si="0"/>
        <v>2235.427760028399</v>
      </c>
      <c r="F5" s="50">
        <v>11.489999999999998</v>
      </c>
      <c r="G5" s="52">
        <v>4527.0000000000009</v>
      </c>
      <c r="H5" s="7"/>
      <c r="I5" s="53">
        <f t="array" ref="I5:K9">LINEST(C5:C11,F5:G11,1,1)</f>
        <v>-1.320697616873937E-6</v>
      </c>
      <c r="J5" s="54">
        <v>4.5074064026965184E-4</v>
      </c>
      <c r="K5" s="55">
        <v>32.704082009668753</v>
      </c>
      <c r="L5" s="7"/>
      <c r="M5" s="7"/>
      <c r="N5" s="7"/>
      <c r="O5" s="7"/>
      <c r="P5" s="7"/>
      <c r="Q5" s="7"/>
      <c r="R5" s="7"/>
      <c r="S5" s="7"/>
      <c r="T5" s="7"/>
      <c r="U5" s="7"/>
      <c r="V5" s="7"/>
      <c r="W5" s="7"/>
      <c r="X5" s="7"/>
      <c r="Y5" s="7"/>
      <c r="Z5" s="7"/>
    </row>
    <row r="6" spans="1:26">
      <c r="A6" s="7"/>
      <c r="B6" s="49">
        <v>45003</v>
      </c>
      <c r="C6" s="50">
        <v>31.44</v>
      </c>
      <c r="D6" s="50">
        <v>78494</v>
      </c>
      <c r="E6" s="51">
        <f t="shared" si="0"/>
        <v>2496.6284987277354</v>
      </c>
      <c r="F6" s="50">
        <v>743.54000000000008</v>
      </c>
      <c r="G6" s="52">
        <v>88084.340000000011</v>
      </c>
      <c r="H6" s="7"/>
      <c r="I6" s="53">
        <v>1.25486471191915E-6</v>
      </c>
      <c r="J6" s="54">
        <v>2.2108709126314352E-4</v>
      </c>
      <c r="K6" s="55">
        <v>1.8582345786596046</v>
      </c>
      <c r="L6" s="7"/>
      <c r="M6" s="7"/>
      <c r="N6" s="7"/>
      <c r="O6" s="7"/>
      <c r="P6" s="7"/>
      <c r="Q6" s="7"/>
      <c r="R6" s="7"/>
      <c r="S6" s="7"/>
      <c r="T6" s="7"/>
      <c r="U6" s="7"/>
      <c r="V6" s="7"/>
      <c r="W6" s="7"/>
      <c r="X6" s="7"/>
      <c r="Y6" s="7"/>
      <c r="Z6" s="7"/>
    </row>
    <row r="7" spans="1:26">
      <c r="A7" s="7"/>
      <c r="B7" s="49">
        <v>45004</v>
      </c>
      <c r="C7" s="50">
        <v>35.270000000000003</v>
      </c>
      <c r="D7" s="50">
        <v>96107</v>
      </c>
      <c r="E7" s="51">
        <f t="shared" si="0"/>
        <v>2724.8936773461865</v>
      </c>
      <c r="F7" s="50">
        <v>4770.03</v>
      </c>
      <c r="G7" s="52">
        <v>767682.60000000009</v>
      </c>
      <c r="H7" s="8" t="s">
        <v>43</v>
      </c>
      <c r="I7" s="56">
        <v>0.84188584544535772</v>
      </c>
      <c r="J7" s="55">
        <v>3.5938204851802791</v>
      </c>
      <c r="K7" s="7" t="e">
        <v>#N/A</v>
      </c>
      <c r="L7" s="7"/>
      <c r="M7" s="7"/>
      <c r="N7" s="7"/>
      <c r="O7" s="7"/>
      <c r="P7" s="7"/>
      <c r="Q7" s="7"/>
      <c r="R7" s="7"/>
      <c r="S7" s="7"/>
      <c r="T7" s="7"/>
      <c r="U7" s="7"/>
      <c r="V7" s="7"/>
      <c r="W7" s="7"/>
      <c r="X7" s="7"/>
      <c r="Y7" s="7"/>
      <c r="Z7" s="7"/>
    </row>
    <row r="8" spans="1:26">
      <c r="A8" s="7"/>
      <c r="B8" s="49">
        <v>45005</v>
      </c>
      <c r="C8" s="50">
        <v>38.33</v>
      </c>
      <c r="D8" s="50">
        <v>118434</v>
      </c>
      <c r="E8" s="51">
        <f t="shared" si="0"/>
        <v>3089.8512914166449</v>
      </c>
      <c r="F8" s="57">
        <v>12071.310000000005</v>
      </c>
      <c r="G8" s="52">
        <v>2058728.5500000005</v>
      </c>
      <c r="H8" s="7"/>
      <c r="I8" s="55">
        <v>10.649088917012953</v>
      </c>
      <c r="J8" s="55">
        <v>4</v>
      </c>
      <c r="K8" s="7" t="e">
        <v>#N/A</v>
      </c>
      <c r="L8" s="7"/>
      <c r="M8" s="7"/>
      <c r="N8" s="7"/>
      <c r="O8" s="7"/>
      <c r="P8" s="7"/>
      <c r="Q8" s="7"/>
      <c r="R8" s="7"/>
      <c r="S8" s="7"/>
      <c r="T8" s="7"/>
      <c r="U8" s="7"/>
      <c r="V8" s="7"/>
      <c r="W8" s="7"/>
      <c r="X8" s="7"/>
      <c r="Y8" s="7"/>
      <c r="Z8" s="7"/>
    </row>
    <row r="9" spans="1:26">
      <c r="A9" s="7"/>
      <c r="B9" s="49">
        <v>45006</v>
      </c>
      <c r="C9" s="50">
        <v>42.2</v>
      </c>
      <c r="D9" s="50">
        <v>145551</v>
      </c>
      <c r="E9" s="51">
        <f t="shared" si="0"/>
        <v>3449.0758293838862</v>
      </c>
      <c r="F9" s="57">
        <v>20845.809999999998</v>
      </c>
      <c r="G9" s="52">
        <v>575994.57000000007</v>
      </c>
      <c r="H9" s="7"/>
      <c r="I9" s="55">
        <v>275.07758870976573</v>
      </c>
      <c r="J9" s="55">
        <v>51.66218271880566</v>
      </c>
      <c r="K9" s="7" t="e">
        <v>#N/A</v>
      </c>
      <c r="L9" s="7"/>
      <c r="M9" s="7"/>
      <c r="N9" s="7"/>
      <c r="O9" s="7"/>
      <c r="P9" s="7"/>
      <c r="Q9" s="7"/>
      <c r="R9" s="7"/>
      <c r="S9" s="7"/>
      <c r="T9" s="7"/>
      <c r="U9" s="7"/>
      <c r="V9" s="7"/>
      <c r="W9" s="7"/>
      <c r="X9" s="7"/>
      <c r="Y9" s="7"/>
      <c r="Z9" s="7"/>
    </row>
    <row r="10" spans="1:26">
      <c r="A10" s="7"/>
      <c r="B10" s="49">
        <v>45007</v>
      </c>
      <c r="C10" s="50">
        <v>45.06</v>
      </c>
      <c r="D10" s="50">
        <v>166459</v>
      </c>
      <c r="E10" s="51">
        <f t="shared" si="0"/>
        <v>3694.1633377718595</v>
      </c>
      <c r="F10" s="57">
        <v>43293.56</v>
      </c>
      <c r="G10" s="52">
        <v>7961877.2500000009</v>
      </c>
      <c r="H10" s="7"/>
      <c r="I10" s="7"/>
      <c r="J10" s="7"/>
      <c r="K10" s="7"/>
      <c r="L10" s="7"/>
      <c r="M10" s="7"/>
      <c r="N10" s="7"/>
      <c r="O10" s="7"/>
      <c r="P10" s="7"/>
      <c r="Q10" s="7"/>
      <c r="R10" s="7"/>
      <c r="S10" s="7"/>
      <c r="T10" s="7"/>
      <c r="U10" s="7"/>
      <c r="V10" s="7"/>
      <c r="W10" s="7"/>
      <c r="X10" s="7"/>
      <c r="Y10" s="7"/>
      <c r="Z10" s="7"/>
    </row>
    <row r="11" spans="1:26">
      <c r="A11" s="7"/>
      <c r="B11" s="49">
        <v>45008</v>
      </c>
      <c r="C11" s="50">
        <v>48.65</v>
      </c>
      <c r="D11" s="50">
        <v>198844</v>
      </c>
      <c r="E11" s="51">
        <f t="shared" si="0"/>
        <v>4087.2353545734841</v>
      </c>
      <c r="F11" s="57">
        <v>80471.490000000005</v>
      </c>
      <c r="G11" s="52">
        <v>13470813.859999999</v>
      </c>
      <c r="H11" s="7"/>
      <c r="I11" s="130" t="s">
        <v>44</v>
      </c>
      <c r="J11" s="131"/>
      <c r="K11" s="131"/>
      <c r="L11" s="7"/>
      <c r="M11" s="7"/>
      <c r="N11" s="7"/>
      <c r="O11" s="7"/>
      <c r="P11" s="7"/>
      <c r="Q11" s="7"/>
      <c r="R11" s="7"/>
      <c r="S11" s="7"/>
      <c r="T11" s="7"/>
      <c r="U11" s="7"/>
      <c r="V11" s="7"/>
      <c r="W11" s="7"/>
      <c r="X11" s="7"/>
      <c r="Y11" s="7"/>
      <c r="Z11" s="7"/>
    </row>
    <row r="12" spans="1:26">
      <c r="A12" s="7"/>
      <c r="B12" s="7"/>
      <c r="C12" s="7"/>
      <c r="D12" s="7"/>
      <c r="E12" s="7"/>
      <c r="F12" s="7"/>
      <c r="G12" s="7"/>
      <c r="H12" s="7"/>
      <c r="I12" s="8" t="s">
        <v>40</v>
      </c>
      <c r="J12" s="8" t="s">
        <v>41</v>
      </c>
      <c r="K12" s="8" t="s">
        <v>42</v>
      </c>
      <c r="L12" s="7"/>
      <c r="M12" s="7"/>
      <c r="N12" s="7"/>
      <c r="O12" s="7"/>
      <c r="P12" s="7"/>
      <c r="Q12" s="7"/>
      <c r="R12" s="7"/>
      <c r="S12" s="7"/>
      <c r="T12" s="7"/>
      <c r="U12" s="7"/>
      <c r="V12" s="7"/>
      <c r="W12" s="7"/>
      <c r="X12" s="7"/>
      <c r="Y12" s="7"/>
      <c r="Z12" s="7"/>
    </row>
    <row r="13" spans="1:26">
      <c r="A13" s="7"/>
      <c r="B13" s="7"/>
      <c r="C13" s="7"/>
      <c r="D13" s="7"/>
      <c r="E13" s="7"/>
      <c r="F13" s="7"/>
      <c r="G13" s="7"/>
      <c r="H13" s="7"/>
      <c r="I13" s="54">
        <f t="array" ref="I13:K17">LINEST(E5:E11,F5:G11,1,1)</f>
        <v>-1.215335573923579E-4</v>
      </c>
      <c r="J13" s="58">
        <v>4.1705103552138273E-2</v>
      </c>
      <c r="K13" s="59">
        <v>2577.4227823901902</v>
      </c>
      <c r="L13" s="7"/>
      <c r="M13" s="7"/>
      <c r="N13" s="7"/>
      <c r="O13" s="7"/>
      <c r="P13" s="7"/>
      <c r="Q13" s="7"/>
      <c r="R13" s="7"/>
      <c r="S13" s="7"/>
      <c r="T13" s="7"/>
      <c r="U13" s="7"/>
      <c r="V13" s="7"/>
      <c r="W13" s="7"/>
      <c r="X13" s="7"/>
      <c r="Y13" s="7"/>
      <c r="Z13" s="7"/>
    </row>
    <row r="14" spans="1:26">
      <c r="A14" s="7"/>
      <c r="B14" s="7"/>
      <c r="C14" s="7"/>
      <c r="D14" s="7"/>
      <c r="E14" s="7"/>
      <c r="F14" s="7"/>
      <c r="G14" s="7"/>
      <c r="H14" s="7"/>
      <c r="I14" s="54">
        <v>9.9184785112300453E-5</v>
      </c>
      <c r="J14" s="58">
        <v>1.7474772722313417E-2</v>
      </c>
      <c r="K14" s="59">
        <v>146.87527318440809</v>
      </c>
      <c r="L14" s="7"/>
      <c r="M14" s="7"/>
      <c r="N14" s="7"/>
      <c r="O14" s="7"/>
      <c r="P14" s="7"/>
      <c r="Q14" s="7"/>
      <c r="R14" s="7"/>
      <c r="S14" s="7"/>
      <c r="T14" s="7"/>
      <c r="U14" s="7"/>
      <c r="V14" s="7"/>
      <c r="W14" s="7"/>
      <c r="X14" s="7"/>
      <c r="Y14" s="7"/>
      <c r="Z14" s="7"/>
    </row>
    <row r="15" spans="1:26">
      <c r="A15" s="7"/>
      <c r="B15" s="7"/>
      <c r="C15" s="7"/>
      <c r="D15" s="7"/>
      <c r="E15" s="7"/>
      <c r="F15" s="7"/>
      <c r="G15" s="7"/>
      <c r="H15" s="8" t="s">
        <v>43</v>
      </c>
      <c r="I15" s="56">
        <v>0.88050709721753428</v>
      </c>
      <c r="J15" s="55">
        <v>284.0563681240526</v>
      </c>
      <c r="K15" s="7" t="e">
        <v>#N/A</v>
      </c>
      <c r="L15" s="7"/>
      <c r="M15" s="7"/>
      <c r="N15" s="7"/>
      <c r="O15" s="7"/>
      <c r="P15" s="7"/>
      <c r="Q15" s="7"/>
      <c r="R15" s="7"/>
      <c r="S15" s="7"/>
      <c r="T15" s="7"/>
      <c r="U15" s="7"/>
      <c r="V15" s="7"/>
      <c r="W15" s="7"/>
      <c r="X15" s="7"/>
      <c r="Y15" s="7"/>
      <c r="Z15" s="7"/>
    </row>
    <row r="16" spans="1:26">
      <c r="A16" s="7"/>
      <c r="B16" s="7"/>
      <c r="C16" s="7"/>
      <c r="D16" s="7"/>
      <c r="E16" s="7"/>
      <c r="F16" s="7"/>
      <c r="G16" s="7"/>
      <c r="H16" s="7"/>
      <c r="I16" s="59">
        <v>14.737395723333952</v>
      </c>
      <c r="J16" s="7">
        <v>4</v>
      </c>
      <c r="K16" s="7" t="e">
        <v>#N/A</v>
      </c>
      <c r="L16" s="7"/>
      <c r="M16" s="7"/>
      <c r="N16" s="7"/>
      <c r="O16" s="7"/>
      <c r="P16" s="7"/>
      <c r="Q16" s="7"/>
      <c r="R16" s="7"/>
      <c r="S16" s="7"/>
      <c r="T16" s="7"/>
      <c r="U16" s="7"/>
      <c r="V16" s="7"/>
      <c r="W16" s="7"/>
      <c r="X16" s="7"/>
      <c r="Y16" s="7"/>
      <c r="Z16" s="7"/>
    </row>
    <row r="17" spans="1:26">
      <c r="A17" s="7"/>
      <c r="B17" s="7"/>
      <c r="C17" s="7"/>
      <c r="D17" s="7"/>
      <c r="E17" s="7"/>
      <c r="F17" s="7"/>
      <c r="G17" s="7"/>
      <c r="H17" s="7"/>
      <c r="I17" s="7">
        <v>2378262.5697566215</v>
      </c>
      <c r="J17" s="7">
        <v>322752.08108730917</v>
      </c>
      <c r="K17" s="7" t="e">
        <v>#N/A</v>
      </c>
      <c r="L17" s="7"/>
      <c r="M17" s="7"/>
      <c r="N17" s="7"/>
      <c r="O17" s="7"/>
      <c r="P17" s="7"/>
      <c r="Q17" s="7"/>
      <c r="R17" s="7"/>
      <c r="S17" s="7"/>
      <c r="T17" s="7"/>
      <c r="U17" s="7"/>
      <c r="V17" s="7"/>
      <c r="W17" s="7"/>
      <c r="X17" s="7"/>
      <c r="Y17" s="7"/>
      <c r="Z17" s="7"/>
    </row>
    <row r="18" spans="1:26">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2">
    <mergeCell ref="I3:K3"/>
    <mergeCell ref="I11:K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4"/>
  <sheetViews>
    <sheetView workbookViewId="0"/>
  </sheetViews>
  <sheetFormatPr defaultColWidth="12.6640625" defaultRowHeight="15.75" customHeight="1"/>
  <cols>
    <col min="3" max="3" width="17.6640625" customWidth="1"/>
    <col min="4" max="4" width="15.44140625" customWidth="1"/>
    <col min="5" max="5" width="20.88671875" customWidth="1"/>
    <col min="6" max="6" width="15.6640625" customWidth="1"/>
    <col min="7" max="7" width="16.109375" customWidth="1"/>
    <col min="9" max="11" width="17.6640625" customWidth="1"/>
    <col min="12" max="12" width="18.88671875" customWidth="1"/>
  </cols>
  <sheetData>
    <row r="1" spans="1:25">
      <c r="A1" s="7"/>
      <c r="B1" s="7"/>
      <c r="C1" s="7"/>
      <c r="D1" s="7"/>
      <c r="E1" s="7"/>
      <c r="F1" s="7"/>
      <c r="G1" s="7"/>
      <c r="H1" s="7"/>
      <c r="I1" s="7"/>
      <c r="J1" s="7"/>
      <c r="K1" s="7"/>
      <c r="L1" s="7"/>
      <c r="M1" s="7"/>
      <c r="N1" s="7"/>
      <c r="O1" s="7"/>
      <c r="P1" s="7"/>
      <c r="Q1" s="7"/>
      <c r="R1" s="7"/>
      <c r="S1" s="7"/>
      <c r="T1" s="7"/>
      <c r="U1" s="7"/>
      <c r="V1" s="7"/>
      <c r="W1" s="7"/>
      <c r="X1" s="7"/>
      <c r="Y1" s="7"/>
    </row>
    <row r="2" spans="1:25">
      <c r="A2" s="7"/>
      <c r="B2" s="14" t="s">
        <v>0</v>
      </c>
      <c r="C2" s="14" t="s">
        <v>25</v>
      </c>
      <c r="D2" s="14" t="s">
        <v>26</v>
      </c>
      <c r="E2" s="14" t="s">
        <v>27</v>
      </c>
      <c r="F2" s="14" t="s">
        <v>45</v>
      </c>
      <c r="G2" s="14" t="s">
        <v>46</v>
      </c>
      <c r="H2" s="14" t="s">
        <v>47</v>
      </c>
      <c r="I2" s="14" t="s">
        <v>48</v>
      </c>
      <c r="J2" s="14" t="s">
        <v>49</v>
      </c>
      <c r="K2" s="33"/>
      <c r="L2" s="33"/>
      <c r="M2" s="33"/>
      <c r="N2" s="33"/>
      <c r="O2" s="33"/>
      <c r="P2" s="7"/>
      <c r="Q2" s="7"/>
      <c r="R2" s="7"/>
      <c r="S2" s="7"/>
      <c r="T2" s="7"/>
      <c r="U2" s="7"/>
      <c r="V2" s="7"/>
      <c r="W2" s="7"/>
      <c r="X2" s="7"/>
      <c r="Y2" s="7"/>
    </row>
    <row r="3" spans="1:25">
      <c r="A3" s="7"/>
      <c r="B3" s="60">
        <v>45192</v>
      </c>
      <c r="C3" s="18">
        <v>337.10800599999999</v>
      </c>
      <c r="D3" s="18">
        <v>167.732561</v>
      </c>
      <c r="E3" s="18">
        <v>504.84056700000002</v>
      </c>
      <c r="F3" s="61">
        <v>20426182.52</v>
      </c>
      <c r="G3" s="62">
        <f t="shared" ref="G3:G77" si="0">F3/E3/10</f>
        <v>4046.0659969110602</v>
      </c>
      <c r="H3" s="63">
        <v>11408.79</v>
      </c>
      <c r="I3" s="64">
        <f t="shared" ref="I3:I77" si="1">J3/H3</f>
        <v>150.39003610374107</v>
      </c>
      <c r="J3" s="63">
        <v>1715768.34</v>
      </c>
      <c r="K3" s="33"/>
      <c r="L3" s="65">
        <f t="array" ref="L3:N7">LINEST(E3:E77,H3:I77,1,1)</f>
        <v>0.51331316412629946</v>
      </c>
      <c r="M3" s="66">
        <v>1.7736586175515587E-2</v>
      </c>
      <c r="N3" s="67">
        <v>255.03738645281561</v>
      </c>
      <c r="O3" s="33"/>
      <c r="P3" s="7">
        <f t="array" ref="P3:Q7">LINEST(H3:H77,I3:I77,1,1)</f>
        <v>-0.57216399391008033</v>
      </c>
      <c r="Q3" s="7">
        <v>3309.1297518850583</v>
      </c>
      <c r="R3" s="7"/>
      <c r="S3" s="7"/>
      <c r="T3" s="7"/>
      <c r="U3" s="7"/>
      <c r="V3" s="7"/>
      <c r="W3" s="7"/>
      <c r="X3" s="7"/>
      <c r="Y3" s="7"/>
    </row>
    <row r="4" spans="1:25">
      <c r="A4" s="7"/>
      <c r="B4" s="60">
        <v>45161</v>
      </c>
      <c r="C4" s="18">
        <v>335.057635</v>
      </c>
      <c r="D4" s="18">
        <v>166.76813000000001</v>
      </c>
      <c r="E4" s="18">
        <v>501.82576499999999</v>
      </c>
      <c r="F4" s="61">
        <v>20297175.050000001</v>
      </c>
      <c r="G4" s="62">
        <f t="shared" si="0"/>
        <v>4044.6657915222831</v>
      </c>
      <c r="H4" s="63">
        <v>10555.69</v>
      </c>
      <c r="I4" s="64">
        <f t="shared" si="1"/>
        <v>149.60018530290296</v>
      </c>
      <c r="J4" s="63">
        <v>1579133.18</v>
      </c>
      <c r="K4" s="33"/>
      <c r="L4" s="66">
        <v>9.5916969029091956E-2</v>
      </c>
      <c r="M4" s="66">
        <v>7.4405347962669735E-4</v>
      </c>
      <c r="N4" s="67">
        <v>16.422533176388615</v>
      </c>
      <c r="O4" s="33"/>
      <c r="P4" s="7">
        <v>15.087788473779851</v>
      </c>
      <c r="Q4" s="7">
        <v>2554.0997803283885</v>
      </c>
      <c r="R4" s="7"/>
      <c r="S4" s="7"/>
      <c r="T4" s="7"/>
      <c r="U4" s="7"/>
      <c r="V4" s="7"/>
      <c r="W4" s="7"/>
      <c r="X4" s="7"/>
      <c r="Y4" s="7"/>
    </row>
    <row r="5" spans="1:25">
      <c r="A5" s="7"/>
      <c r="B5" s="60">
        <v>45130</v>
      </c>
      <c r="C5" s="18">
        <v>330.29007799999999</v>
      </c>
      <c r="D5" s="18">
        <v>165.32258999999999</v>
      </c>
      <c r="E5" s="18">
        <v>495.61266799999999</v>
      </c>
      <c r="F5" s="61">
        <v>20059024.559999999</v>
      </c>
      <c r="G5" s="62">
        <f t="shared" si="0"/>
        <v>4047.3187743457761</v>
      </c>
      <c r="H5" s="63">
        <v>10586.02</v>
      </c>
      <c r="I5" s="64">
        <f t="shared" si="1"/>
        <v>148.92627824243672</v>
      </c>
      <c r="J5" s="63">
        <v>1576536.56</v>
      </c>
      <c r="K5" s="33"/>
      <c r="L5" s="66">
        <v>0.89217671897766693</v>
      </c>
      <c r="M5" s="68">
        <v>20.707947704974156</v>
      </c>
      <c r="N5" s="66" t="e">
        <v>#N/A</v>
      </c>
      <c r="O5" s="33"/>
      <c r="P5" s="7">
        <v>1.9699647699412098E-5</v>
      </c>
      <c r="Q5" s="7">
        <v>3257.4028908293672</v>
      </c>
      <c r="R5" s="7"/>
      <c r="S5" s="7"/>
      <c r="T5" s="7"/>
      <c r="U5" s="7"/>
      <c r="V5" s="7"/>
      <c r="W5" s="7"/>
      <c r="X5" s="7"/>
      <c r="Y5" s="7"/>
    </row>
    <row r="6" spans="1:25">
      <c r="A6" s="7"/>
      <c r="B6" s="60">
        <v>45100</v>
      </c>
      <c r="C6" s="18">
        <v>328.48374799999999</v>
      </c>
      <c r="D6" s="18">
        <v>164.47766200000001</v>
      </c>
      <c r="E6" s="18">
        <v>492.96141</v>
      </c>
      <c r="F6" s="61">
        <v>19808626.07</v>
      </c>
      <c r="G6" s="62">
        <f t="shared" si="0"/>
        <v>4018.2914256919221</v>
      </c>
      <c r="H6" s="63">
        <v>9964.61</v>
      </c>
      <c r="I6" s="64">
        <f t="shared" si="1"/>
        <v>153.90920467534605</v>
      </c>
      <c r="J6" s="63">
        <v>1533645.2</v>
      </c>
      <c r="K6" s="33"/>
      <c r="L6" s="68">
        <v>297.87965621769058</v>
      </c>
      <c r="M6" s="66">
        <v>72</v>
      </c>
      <c r="N6" s="66" t="e">
        <v>#N/A</v>
      </c>
      <c r="O6" s="33"/>
      <c r="P6" s="7">
        <v>1.4381026121718986E-3</v>
      </c>
      <c r="Q6" s="7">
        <v>73</v>
      </c>
      <c r="R6" s="7"/>
      <c r="S6" s="7"/>
      <c r="T6" s="7"/>
      <c r="U6" s="7"/>
      <c r="V6" s="7"/>
      <c r="W6" s="7"/>
      <c r="X6" s="7"/>
      <c r="Y6" s="7"/>
    </row>
    <row r="7" spans="1:25">
      <c r="A7" s="7"/>
      <c r="B7" s="60">
        <v>45069</v>
      </c>
      <c r="C7" s="18">
        <v>327.662622</v>
      </c>
      <c r="D7" s="18">
        <v>163.10567399999999</v>
      </c>
      <c r="E7" s="18">
        <v>490.76829600000002</v>
      </c>
      <c r="F7" s="61">
        <v>19698855.260000002</v>
      </c>
      <c r="G7" s="62">
        <f t="shared" si="0"/>
        <v>4013.8809740880251</v>
      </c>
      <c r="H7" s="63">
        <v>9335.06</v>
      </c>
      <c r="I7" s="64">
        <f t="shared" si="1"/>
        <v>158.05621709983654</v>
      </c>
      <c r="J7" s="63">
        <v>1475464.27</v>
      </c>
      <c r="K7" s="33"/>
      <c r="L7" s="67">
        <v>255472.97107416263</v>
      </c>
      <c r="M7" s="66">
        <v>30874.975066939995</v>
      </c>
      <c r="N7" s="66" t="e">
        <v>#N/A</v>
      </c>
      <c r="O7" s="33"/>
      <c r="P7" s="7">
        <v>15259.237411260605</v>
      </c>
      <c r="Q7" s="7">
        <v>774579172.30239689</v>
      </c>
      <c r="R7" s="7"/>
      <c r="S7" s="7"/>
      <c r="T7" s="7"/>
      <c r="U7" s="7"/>
      <c r="V7" s="7"/>
      <c r="W7" s="7"/>
      <c r="X7" s="7"/>
      <c r="Y7" s="7"/>
    </row>
    <row r="8" spans="1:25">
      <c r="A8" s="7"/>
      <c r="B8" s="60">
        <v>45039</v>
      </c>
      <c r="C8" s="18">
        <v>325.71658000000002</v>
      </c>
      <c r="D8" s="18">
        <v>162.455645</v>
      </c>
      <c r="E8" s="18">
        <v>488.17222500000003</v>
      </c>
      <c r="F8" s="69">
        <v>19934140.710000001</v>
      </c>
      <c r="G8" s="62">
        <f t="shared" si="0"/>
        <v>4083.4237773359591</v>
      </c>
      <c r="H8" s="63">
        <v>9415.19</v>
      </c>
      <c r="I8" s="64">
        <f t="shared" si="1"/>
        <v>158.16414751056536</v>
      </c>
      <c r="J8" s="63">
        <v>1489145.5</v>
      </c>
      <c r="K8" s="33"/>
      <c r="L8" s="33"/>
      <c r="M8" s="33"/>
      <c r="N8" s="33"/>
      <c r="O8" s="33"/>
      <c r="P8" s="7"/>
      <c r="Q8" s="7"/>
      <c r="R8" s="7"/>
      <c r="S8" s="7"/>
      <c r="T8" s="7"/>
      <c r="U8" s="7"/>
      <c r="V8" s="7"/>
      <c r="W8" s="7"/>
      <c r="X8" s="7"/>
      <c r="Y8" s="7"/>
    </row>
    <row r="9" spans="1:25">
      <c r="A9" s="7"/>
      <c r="B9" s="60">
        <v>45008</v>
      </c>
      <c r="C9" s="18">
        <v>323.861876</v>
      </c>
      <c r="D9" s="18">
        <v>161.760468</v>
      </c>
      <c r="E9" s="18">
        <v>485.622344</v>
      </c>
      <c r="F9" s="69">
        <v>19547454.239999998</v>
      </c>
      <c r="G9" s="62">
        <f t="shared" si="0"/>
        <v>4025.2378173109755</v>
      </c>
      <c r="H9" s="63">
        <v>8898.14</v>
      </c>
      <c r="I9" s="64">
        <f t="shared" si="1"/>
        <v>158.12378204883268</v>
      </c>
      <c r="J9" s="63">
        <v>1407007.55</v>
      </c>
      <c r="K9" s="33"/>
      <c r="L9" s="65">
        <f t="array" ref="L9:N13">LINEST(G3:G77,H3:I77,1,1)</f>
        <v>5.3107705258150304</v>
      </c>
      <c r="M9" s="70">
        <v>0.15545041881873151</v>
      </c>
      <c r="N9" s="70">
        <v>1758.7187387636163</v>
      </c>
      <c r="O9" s="33"/>
      <c r="P9" s="7">
        <f t="array" ref="P9:Q13">LINEST(E3:E77,I3:I77,1,1)</f>
        <v>0.50316492814178493</v>
      </c>
      <c r="Q9" s="7">
        <v>313.73005146308765</v>
      </c>
      <c r="R9" s="7"/>
      <c r="S9" s="7"/>
      <c r="T9" s="7"/>
      <c r="U9" s="7"/>
      <c r="V9" s="7"/>
      <c r="W9" s="7"/>
      <c r="X9" s="7"/>
      <c r="Y9" s="7"/>
    </row>
    <row r="10" spans="1:25">
      <c r="A10" s="7"/>
      <c r="B10" s="60">
        <v>44980</v>
      </c>
      <c r="C10" s="18">
        <v>321.44113700000003</v>
      </c>
      <c r="D10" s="18">
        <v>160.59443099999999</v>
      </c>
      <c r="E10" s="18">
        <v>482.03556800000001</v>
      </c>
      <c r="F10" s="69">
        <v>18983787.34</v>
      </c>
      <c r="G10" s="62">
        <f t="shared" si="0"/>
        <v>3938.254477520215</v>
      </c>
      <c r="H10" s="63">
        <v>8685.2999999999993</v>
      </c>
      <c r="I10" s="64">
        <f t="shared" si="1"/>
        <v>162.39427653621638</v>
      </c>
      <c r="J10" s="63">
        <v>1410443.01</v>
      </c>
      <c r="K10" s="33"/>
      <c r="L10" s="71">
        <v>0.91295948425822337</v>
      </c>
      <c r="M10" s="68">
        <v>7.0820699183529743E-3</v>
      </c>
      <c r="N10" s="70">
        <v>156.31339866861148</v>
      </c>
      <c r="O10" s="33"/>
      <c r="P10" s="7">
        <v>0.28405414001501289</v>
      </c>
      <c r="Q10" s="7">
        <v>48.08541807664659</v>
      </c>
      <c r="R10" s="7"/>
      <c r="S10" s="7"/>
      <c r="T10" s="7"/>
      <c r="U10" s="7"/>
      <c r="V10" s="7"/>
      <c r="W10" s="7"/>
      <c r="X10" s="7"/>
      <c r="Y10" s="7"/>
    </row>
    <row r="11" spans="1:25">
      <c r="A11" s="7"/>
      <c r="B11" s="60">
        <v>44949</v>
      </c>
      <c r="C11" s="18">
        <v>320.209564</v>
      </c>
      <c r="D11" s="18">
        <v>159.955826</v>
      </c>
      <c r="E11" s="18">
        <v>480.16539</v>
      </c>
      <c r="F11" s="69">
        <v>18544650.530000001</v>
      </c>
      <c r="G11" s="62">
        <f t="shared" si="0"/>
        <v>3862.138112453295</v>
      </c>
      <c r="H11" s="63">
        <v>7534.76</v>
      </c>
      <c r="I11" s="64">
        <f t="shared" si="1"/>
        <v>164.01937420700858</v>
      </c>
      <c r="J11" s="63">
        <v>1235846.6200000001</v>
      </c>
      <c r="K11" s="33"/>
      <c r="L11" s="65">
        <v>0.87724025399131833</v>
      </c>
      <c r="M11" s="65">
        <v>197.10294693575392</v>
      </c>
      <c r="N11" s="33" t="e">
        <v>#N/A</v>
      </c>
      <c r="O11" s="33"/>
      <c r="P11" s="7">
        <v>4.1211501046084821E-2</v>
      </c>
      <c r="Q11" s="7">
        <v>61.326335429803947</v>
      </c>
      <c r="R11" s="7"/>
      <c r="S11" s="7"/>
      <c r="T11" s="7"/>
      <c r="U11" s="7"/>
      <c r="V11" s="7"/>
      <c r="W11" s="7"/>
      <c r="X11" s="7"/>
      <c r="Y11" s="7"/>
    </row>
    <row r="12" spans="1:25">
      <c r="A12" s="7"/>
      <c r="B12" s="72">
        <v>45282</v>
      </c>
      <c r="C12" s="30">
        <v>319.16703899999999</v>
      </c>
      <c r="D12" s="30">
        <v>159.22959299999999</v>
      </c>
      <c r="E12" s="30">
        <v>478.39663200000001</v>
      </c>
      <c r="F12" s="31">
        <v>18085690.850000001</v>
      </c>
      <c r="G12" s="62">
        <f t="shared" si="0"/>
        <v>3780.4803880809932</v>
      </c>
      <c r="H12" s="73">
        <v>8036.89</v>
      </c>
      <c r="I12" s="64">
        <f t="shared" si="1"/>
        <v>161.59566946916036</v>
      </c>
      <c r="J12" s="73">
        <v>1298726.6200000001</v>
      </c>
      <c r="K12" s="33"/>
      <c r="L12" s="65">
        <v>257.25573871303101</v>
      </c>
      <c r="M12" s="65">
        <v>72</v>
      </c>
      <c r="N12" s="33" t="e">
        <v>#N/A</v>
      </c>
      <c r="O12" s="33"/>
      <c r="P12" s="7">
        <v>3.1377510051972313</v>
      </c>
      <c r="Q12" s="7">
        <v>73</v>
      </c>
      <c r="R12" s="7"/>
      <c r="S12" s="7"/>
      <c r="T12" s="7"/>
      <c r="U12" s="7"/>
      <c r="V12" s="7"/>
      <c r="W12" s="7"/>
      <c r="X12" s="7"/>
      <c r="Y12" s="7"/>
    </row>
    <row r="13" spans="1:25">
      <c r="A13" s="7"/>
      <c r="B13" s="72">
        <v>45252</v>
      </c>
      <c r="C13" s="30">
        <v>317.05303800000002</v>
      </c>
      <c r="D13" s="30">
        <v>158.09151299999999</v>
      </c>
      <c r="E13" s="30">
        <v>475.14455099999998</v>
      </c>
      <c r="F13" s="31">
        <v>17682895.879999999</v>
      </c>
      <c r="G13" s="62">
        <f t="shared" si="0"/>
        <v>3721.5823779909033</v>
      </c>
      <c r="H13" s="73">
        <v>7829.49</v>
      </c>
      <c r="I13" s="64">
        <f t="shared" si="1"/>
        <v>163.74693753999304</v>
      </c>
      <c r="J13" s="73">
        <v>1282055.01</v>
      </c>
      <c r="K13" s="33"/>
      <c r="L13" s="67">
        <v>19988550.527981933</v>
      </c>
      <c r="M13" s="65">
        <v>2797169.161734621</v>
      </c>
      <c r="N13" s="33" t="e">
        <v>#N/A</v>
      </c>
      <c r="O13" s="33"/>
      <c r="P13" s="7">
        <v>11800.828681938292</v>
      </c>
      <c r="Q13" s="7">
        <v>274547.11745916435</v>
      </c>
      <c r="R13" s="7"/>
      <c r="S13" s="7"/>
      <c r="T13" s="7"/>
      <c r="U13" s="7"/>
      <c r="V13" s="7"/>
      <c r="W13" s="7"/>
      <c r="X13" s="7"/>
      <c r="Y13" s="7"/>
    </row>
    <row r="14" spans="1:25">
      <c r="A14" s="7"/>
      <c r="B14" s="72">
        <v>45221</v>
      </c>
      <c r="C14" s="30">
        <v>315.08915200000001</v>
      </c>
      <c r="D14" s="30">
        <v>157.189853</v>
      </c>
      <c r="E14" s="30">
        <v>472.27900499999998</v>
      </c>
      <c r="F14" s="31">
        <v>17861639.129999999</v>
      </c>
      <c r="G14" s="62">
        <f t="shared" si="0"/>
        <v>3782.0099858133644</v>
      </c>
      <c r="H14" s="73">
        <v>7309.45</v>
      </c>
      <c r="I14" s="64">
        <f t="shared" si="1"/>
        <v>162.88412808077214</v>
      </c>
      <c r="J14" s="73">
        <v>1190593.3899999999</v>
      </c>
      <c r="K14" s="33"/>
      <c r="L14" s="33"/>
      <c r="M14" s="33"/>
      <c r="N14" s="33"/>
      <c r="O14" s="33"/>
      <c r="P14" s="7"/>
      <c r="Q14" s="7"/>
      <c r="R14" s="7"/>
      <c r="S14" s="7"/>
      <c r="T14" s="7"/>
      <c r="U14" s="7"/>
      <c r="V14" s="7"/>
      <c r="W14" s="7"/>
      <c r="X14" s="7"/>
      <c r="Y14" s="7"/>
    </row>
    <row r="15" spans="1:25">
      <c r="A15" s="7"/>
      <c r="B15" s="72">
        <v>45191</v>
      </c>
      <c r="C15" s="30">
        <v>313.21304900000001</v>
      </c>
      <c r="D15" s="30">
        <v>156.257655</v>
      </c>
      <c r="E15" s="30">
        <v>469.47070400000001</v>
      </c>
      <c r="F15" s="31">
        <v>17305835.219999999</v>
      </c>
      <c r="G15" s="62">
        <f t="shared" si="0"/>
        <v>3686.2439067124405</v>
      </c>
      <c r="H15" s="73">
        <v>7305.42</v>
      </c>
      <c r="I15" s="64">
        <f t="shared" si="1"/>
        <v>165.84707107873334</v>
      </c>
      <c r="J15" s="73">
        <v>1211582.51</v>
      </c>
      <c r="K15" s="33"/>
      <c r="L15" s="33"/>
      <c r="M15" s="33"/>
      <c r="N15" s="33"/>
      <c r="O15" s="33"/>
      <c r="P15" s="7"/>
      <c r="Q15" s="7"/>
      <c r="R15" s="7"/>
      <c r="S15" s="7"/>
      <c r="T15" s="7"/>
      <c r="U15" s="7"/>
      <c r="V15" s="7"/>
      <c r="W15" s="7"/>
      <c r="X15" s="7"/>
      <c r="Y15" s="7"/>
    </row>
    <row r="16" spans="1:25">
      <c r="A16" s="7"/>
      <c r="B16" s="72">
        <v>45160</v>
      </c>
      <c r="C16" s="30">
        <v>309.846228</v>
      </c>
      <c r="D16" s="30">
        <v>154.12119200000001</v>
      </c>
      <c r="E16" s="30">
        <v>463.96742</v>
      </c>
      <c r="F16" s="31">
        <v>17253960.260000002</v>
      </c>
      <c r="G16" s="62">
        <f t="shared" si="0"/>
        <v>3718.7870346585978</v>
      </c>
      <c r="H16" s="73">
        <v>6780.8</v>
      </c>
      <c r="I16" s="64">
        <f t="shared" si="1"/>
        <v>164.64695906087778</v>
      </c>
      <c r="J16" s="73">
        <v>1116438.1000000001</v>
      </c>
      <c r="K16" s="33"/>
      <c r="L16" s="33"/>
      <c r="M16" s="33"/>
      <c r="N16" s="33"/>
      <c r="O16" s="33"/>
      <c r="P16" s="7"/>
      <c r="Q16" s="7"/>
      <c r="R16" s="7"/>
      <c r="S16" s="7"/>
      <c r="T16" s="7"/>
      <c r="U16" s="7"/>
      <c r="V16" s="7"/>
      <c r="W16" s="7"/>
      <c r="X16" s="7"/>
      <c r="Y16" s="7"/>
    </row>
    <row r="17" spans="1:25">
      <c r="A17" s="7"/>
      <c r="B17" s="72">
        <v>45129</v>
      </c>
      <c r="C17" s="30">
        <v>307.47576900000001</v>
      </c>
      <c r="D17" s="30">
        <v>152.98560499999999</v>
      </c>
      <c r="E17" s="30">
        <v>460.46137399999998</v>
      </c>
      <c r="F17" s="31">
        <v>17187345.100000001</v>
      </c>
      <c r="G17" s="62">
        <f t="shared" si="0"/>
        <v>3732.6355847602545</v>
      </c>
      <c r="H17" s="73">
        <v>6579.63</v>
      </c>
      <c r="I17" s="64">
        <f t="shared" si="1"/>
        <v>163.04756954418409</v>
      </c>
      <c r="J17" s="73">
        <v>1072792.68</v>
      </c>
      <c r="K17" s="33"/>
      <c r="L17" s="33"/>
      <c r="M17" s="33"/>
      <c r="N17" s="33"/>
      <c r="O17" s="33"/>
      <c r="P17" s="7"/>
      <c r="Q17" s="33"/>
      <c r="R17" s="74" t="s">
        <v>50</v>
      </c>
      <c r="S17" s="33"/>
      <c r="T17" s="33"/>
      <c r="U17" s="33"/>
      <c r="V17" s="7"/>
      <c r="W17" s="7"/>
      <c r="X17" s="7"/>
      <c r="Y17" s="7"/>
    </row>
    <row r="18" spans="1:25">
      <c r="A18" s="7"/>
      <c r="B18" s="72">
        <v>45099</v>
      </c>
      <c r="C18" s="30">
        <v>305.79033700000002</v>
      </c>
      <c r="D18" s="30">
        <v>152.54942500000001</v>
      </c>
      <c r="E18" s="30">
        <v>458.33976200000001</v>
      </c>
      <c r="F18" s="31">
        <v>16883505.629999999</v>
      </c>
      <c r="G18" s="62">
        <f t="shared" si="0"/>
        <v>3683.622288480396</v>
      </c>
      <c r="H18" s="73">
        <v>6288.4</v>
      </c>
      <c r="I18" s="64">
        <f t="shared" si="1"/>
        <v>169.03997837287704</v>
      </c>
      <c r="J18" s="73">
        <v>1062991</v>
      </c>
      <c r="K18" s="33"/>
      <c r="L18" s="33"/>
      <c r="M18" s="33"/>
      <c r="N18" s="33"/>
      <c r="O18" s="33"/>
      <c r="P18" s="7"/>
      <c r="Q18" s="75" t="s">
        <v>51</v>
      </c>
      <c r="R18" s="74" t="s">
        <v>52</v>
      </c>
      <c r="S18" s="74" t="s">
        <v>53</v>
      </c>
      <c r="T18" s="74" t="s">
        <v>54</v>
      </c>
      <c r="U18" s="74" t="s">
        <v>55</v>
      </c>
      <c r="V18" s="7"/>
      <c r="W18" s="7"/>
      <c r="X18" s="7"/>
      <c r="Y18" s="7"/>
    </row>
    <row r="19" spans="1:25">
      <c r="A19" s="7"/>
      <c r="B19" s="76">
        <v>45068</v>
      </c>
      <c r="C19" s="30">
        <v>303.45940999999999</v>
      </c>
      <c r="D19" s="30">
        <v>151.23359300000001</v>
      </c>
      <c r="E19" s="30">
        <v>454.69300299999998</v>
      </c>
      <c r="F19" s="31">
        <v>16740657.75</v>
      </c>
      <c r="G19" s="62">
        <f t="shared" si="0"/>
        <v>3681.7495847852319</v>
      </c>
      <c r="H19" s="73">
        <v>5862.75</v>
      </c>
      <c r="I19" s="64">
        <f t="shared" si="1"/>
        <v>173.02187539976973</v>
      </c>
      <c r="J19" s="73">
        <v>1014384</v>
      </c>
      <c r="K19" s="33"/>
      <c r="L19" s="33"/>
      <c r="M19" s="33"/>
      <c r="N19" s="33"/>
      <c r="O19" s="33"/>
      <c r="P19" s="7"/>
      <c r="Q19" s="77" t="s">
        <v>42</v>
      </c>
      <c r="R19" s="67">
        <v>255.03738645281544</v>
      </c>
      <c r="S19" s="78">
        <v>3.4180000000000001</v>
      </c>
      <c r="T19" s="33">
        <v>94.103999999999999</v>
      </c>
      <c r="U19" s="33" t="s">
        <v>56</v>
      </c>
      <c r="V19" s="7"/>
      <c r="W19" s="7"/>
      <c r="X19" s="7"/>
      <c r="Y19" s="7"/>
    </row>
    <row r="20" spans="1:25">
      <c r="A20" s="7"/>
      <c r="B20" s="72">
        <v>45038</v>
      </c>
      <c r="C20" s="30">
        <v>301.53793300000001</v>
      </c>
      <c r="D20" s="30">
        <v>150.533141</v>
      </c>
      <c r="E20" s="30">
        <v>452.07107400000001</v>
      </c>
      <c r="F20" s="31">
        <v>16746229.859999999</v>
      </c>
      <c r="G20" s="62">
        <f t="shared" si="0"/>
        <v>3704.3356284281967</v>
      </c>
      <c r="H20" s="73">
        <v>5955.2</v>
      </c>
      <c r="I20" s="64">
        <f t="shared" si="1"/>
        <v>174.89253089736701</v>
      </c>
      <c r="J20" s="73">
        <v>1041520</v>
      </c>
      <c r="K20" s="33"/>
      <c r="L20" s="33"/>
      <c r="M20" s="33"/>
      <c r="N20" s="33"/>
      <c r="O20" s="33"/>
      <c r="P20" s="7"/>
      <c r="Q20" s="77" t="s">
        <v>57</v>
      </c>
      <c r="R20" s="78">
        <v>-4.777E-2</v>
      </c>
      <c r="S20" s="78">
        <v>8.2089999999999993E-3</v>
      </c>
      <c r="T20" s="33">
        <v>-5.819</v>
      </c>
      <c r="U20" s="33" t="s">
        <v>58</v>
      </c>
      <c r="V20" s="7"/>
      <c r="W20" s="7"/>
      <c r="X20" s="7"/>
      <c r="Y20" s="7"/>
    </row>
    <row r="21" spans="1:25">
      <c r="A21" s="7"/>
      <c r="B21" s="72">
        <v>45007</v>
      </c>
      <c r="C21" s="30">
        <v>300.23867999999999</v>
      </c>
      <c r="D21" s="30">
        <v>149.730808</v>
      </c>
      <c r="E21" s="30">
        <v>449.96948800000001</v>
      </c>
      <c r="F21" s="31">
        <v>16363138.310000001</v>
      </c>
      <c r="G21" s="62">
        <f t="shared" si="0"/>
        <v>3636.4995286080375</v>
      </c>
      <c r="H21" s="73">
        <v>5583.05</v>
      </c>
      <c r="I21" s="64">
        <f t="shared" si="1"/>
        <v>176.1227769767421</v>
      </c>
      <c r="J21" s="73">
        <v>983302.27</v>
      </c>
      <c r="K21" s="33"/>
      <c r="L21" s="33"/>
      <c r="M21" s="33"/>
      <c r="N21" s="33"/>
      <c r="O21" s="33"/>
      <c r="P21" s="7"/>
      <c r="Q21" s="77" t="s">
        <v>59</v>
      </c>
      <c r="R21" s="78">
        <v>4.214E-4</v>
      </c>
      <c r="S21" s="78">
        <v>5.1610000000000002E-5</v>
      </c>
      <c r="T21" s="33">
        <v>8.1639999999999997</v>
      </c>
      <c r="U21" s="33" t="s">
        <v>60</v>
      </c>
      <c r="V21" s="7"/>
      <c r="W21" s="7"/>
      <c r="X21" s="7"/>
      <c r="Y21" s="7"/>
    </row>
    <row r="22" spans="1:25">
      <c r="A22" s="7"/>
      <c r="B22" s="72">
        <v>44979</v>
      </c>
      <c r="C22" s="30">
        <v>298.78281199999998</v>
      </c>
      <c r="D22" s="30">
        <v>148.83814599999999</v>
      </c>
      <c r="E22" s="30">
        <v>447.62095799999997</v>
      </c>
      <c r="F22" s="31">
        <v>15993361.83</v>
      </c>
      <c r="G22" s="62">
        <f t="shared" si="0"/>
        <v>3572.9698407016949</v>
      </c>
      <c r="H22" s="73">
        <v>5405.65</v>
      </c>
      <c r="I22" s="64">
        <f t="shared" si="1"/>
        <v>177.69956619462971</v>
      </c>
      <c r="J22" s="73">
        <v>960581.66</v>
      </c>
      <c r="K22" s="33"/>
      <c r="L22" s="33"/>
      <c r="M22" s="33"/>
      <c r="N22" s="33"/>
      <c r="O22" s="33"/>
      <c r="P22" s="7"/>
      <c r="Q22" s="7"/>
      <c r="R22" s="7"/>
      <c r="S22" s="7"/>
      <c r="T22" s="7"/>
      <c r="U22" s="7"/>
      <c r="V22" s="7"/>
      <c r="W22" s="7"/>
      <c r="X22" s="7"/>
      <c r="Y22" s="7"/>
    </row>
    <row r="23" spans="1:25">
      <c r="A23" s="7"/>
      <c r="B23" s="72">
        <v>44948</v>
      </c>
      <c r="C23" s="30">
        <v>297.30605100000002</v>
      </c>
      <c r="D23" s="30">
        <v>147.79483300000001</v>
      </c>
      <c r="E23" s="30">
        <v>445.10088400000001</v>
      </c>
      <c r="F23" s="31">
        <v>15745581.68</v>
      </c>
      <c r="G23" s="62">
        <f t="shared" si="0"/>
        <v>3537.5309836499896</v>
      </c>
      <c r="H23" s="73">
        <v>4527.49</v>
      </c>
      <c r="I23" s="64">
        <f t="shared" si="1"/>
        <v>182.62723937545971</v>
      </c>
      <c r="J23" s="73">
        <v>826843</v>
      </c>
      <c r="K23" s="33"/>
      <c r="L23" s="33"/>
      <c r="M23" s="33"/>
      <c r="N23" s="33"/>
      <c r="O23" s="33"/>
      <c r="P23" s="7"/>
      <c r="Q23" s="7"/>
      <c r="R23" s="7"/>
      <c r="S23" s="7"/>
      <c r="T23" s="7"/>
      <c r="U23" s="7"/>
      <c r="V23" s="7"/>
      <c r="W23" s="7"/>
      <c r="X23" s="7"/>
      <c r="Y23" s="7"/>
    </row>
    <row r="24" spans="1:25">
      <c r="A24" s="7"/>
      <c r="B24" s="72">
        <v>45281</v>
      </c>
      <c r="C24" s="30">
        <v>294.939909</v>
      </c>
      <c r="D24" s="30">
        <v>146.73258799999999</v>
      </c>
      <c r="E24" s="30">
        <v>441.67249700000002</v>
      </c>
      <c r="F24" s="31">
        <v>14996969.66</v>
      </c>
      <c r="G24" s="62">
        <f t="shared" si="0"/>
        <v>3395.4954772744204</v>
      </c>
      <c r="H24" s="73">
        <v>4617.1499999999996</v>
      </c>
      <c r="I24" s="64">
        <f t="shared" si="1"/>
        <v>180.19624876817952</v>
      </c>
      <c r="J24" s="73">
        <v>831993.11</v>
      </c>
      <c r="K24" s="33"/>
      <c r="L24" s="33"/>
      <c r="M24" s="33"/>
      <c r="N24" s="33"/>
      <c r="O24" s="33"/>
      <c r="P24" s="7"/>
      <c r="Q24" s="7"/>
      <c r="R24" s="7"/>
      <c r="S24" s="7"/>
      <c r="T24" s="7"/>
      <c r="U24" s="7"/>
      <c r="V24" s="7"/>
      <c r="W24" s="7"/>
      <c r="X24" s="7"/>
      <c r="Y24" s="7"/>
    </row>
    <row r="25" spans="1:25">
      <c r="A25" s="7"/>
      <c r="B25" s="72">
        <v>45251</v>
      </c>
      <c r="C25" s="30">
        <v>293.45205800000002</v>
      </c>
      <c r="D25" s="30">
        <v>145.978499</v>
      </c>
      <c r="E25" s="30">
        <v>439.43055700000002</v>
      </c>
      <c r="F25" s="31">
        <v>14687492.359999999</v>
      </c>
      <c r="G25" s="62">
        <f t="shared" si="0"/>
        <v>3342.3921313692344</v>
      </c>
      <c r="H25" s="73">
        <v>4566.3</v>
      </c>
      <c r="I25" s="64">
        <f t="shared" si="1"/>
        <v>181.07619297899831</v>
      </c>
      <c r="J25" s="73">
        <v>826848.22</v>
      </c>
      <c r="K25" s="33"/>
      <c r="L25" s="33"/>
      <c r="M25" s="33"/>
      <c r="N25" s="33"/>
      <c r="O25" s="33"/>
      <c r="P25" s="7"/>
      <c r="Q25" s="7"/>
      <c r="R25" s="7"/>
      <c r="S25" s="7"/>
      <c r="T25" s="7"/>
      <c r="U25" s="7"/>
      <c r="V25" s="7"/>
      <c r="W25" s="7"/>
      <c r="X25" s="7"/>
      <c r="Y25" s="7"/>
    </row>
    <row r="26" spans="1:25">
      <c r="A26" s="7"/>
      <c r="B26" s="72">
        <v>45220</v>
      </c>
      <c r="C26" s="30">
        <v>291.73357099999998</v>
      </c>
      <c r="D26" s="30">
        <v>145.25140300000001</v>
      </c>
      <c r="E26" s="30">
        <v>436.98497400000002</v>
      </c>
      <c r="F26" s="31">
        <v>14623235.92</v>
      </c>
      <c r="G26" s="62">
        <f t="shared" si="0"/>
        <v>3346.3933064206458</v>
      </c>
      <c r="H26" s="73">
        <v>4186.4799999999996</v>
      </c>
      <c r="I26" s="64">
        <f t="shared" si="1"/>
        <v>183.55183829852288</v>
      </c>
      <c r="J26" s="73">
        <v>768436.1</v>
      </c>
      <c r="K26" s="33"/>
      <c r="L26" s="33"/>
      <c r="M26" s="33"/>
      <c r="N26" s="33"/>
      <c r="O26" s="33"/>
      <c r="P26" s="7"/>
      <c r="Q26" s="7"/>
      <c r="R26" s="7"/>
      <c r="S26" s="7"/>
      <c r="T26" s="7"/>
      <c r="U26" s="7"/>
      <c r="V26" s="7"/>
      <c r="W26" s="7"/>
      <c r="X26" s="7"/>
      <c r="Y26" s="7"/>
    </row>
    <row r="27" spans="1:25">
      <c r="A27" s="7"/>
      <c r="B27" s="72">
        <v>45190</v>
      </c>
      <c r="C27" s="30">
        <v>290.141954</v>
      </c>
      <c r="D27" s="30">
        <v>144.56088500000001</v>
      </c>
      <c r="E27" s="30">
        <v>434.70283899999998</v>
      </c>
      <c r="F27" s="31">
        <v>14479134.74</v>
      </c>
      <c r="G27" s="62">
        <f t="shared" si="0"/>
        <v>3330.8120952943673</v>
      </c>
      <c r="H27" s="73">
        <v>4218.6499999999996</v>
      </c>
      <c r="I27" s="64">
        <f t="shared" si="1"/>
        <v>182.86536688277056</v>
      </c>
      <c r="J27" s="73">
        <v>771444.98</v>
      </c>
      <c r="K27" s="33"/>
      <c r="L27" s="33"/>
      <c r="M27" s="33"/>
      <c r="N27" s="33"/>
      <c r="O27" s="33"/>
      <c r="P27" s="7"/>
      <c r="Q27" s="7"/>
      <c r="R27" s="7"/>
      <c r="S27" s="7"/>
      <c r="T27" s="7"/>
      <c r="U27" s="7"/>
      <c r="V27" s="7"/>
      <c r="W27" s="7"/>
      <c r="X27" s="7"/>
      <c r="Y27" s="7"/>
    </row>
    <row r="28" spans="1:25">
      <c r="A28" s="7"/>
      <c r="B28" s="72">
        <v>45159</v>
      </c>
      <c r="C28" s="30">
        <v>287.01572599999997</v>
      </c>
      <c r="D28" s="30">
        <v>143.38655399999999</v>
      </c>
      <c r="E28" s="30">
        <v>430.40228000000002</v>
      </c>
      <c r="F28" s="31">
        <v>14623070.77</v>
      </c>
      <c r="G28" s="62">
        <f t="shared" si="0"/>
        <v>3397.5356194674432</v>
      </c>
      <c r="H28" s="73">
        <v>3654.3</v>
      </c>
      <c r="I28" s="64">
        <f t="shared" si="1"/>
        <v>179.06351695263115</v>
      </c>
      <c r="J28" s="73">
        <v>654351.81000000006</v>
      </c>
      <c r="K28" s="33"/>
      <c r="L28" s="33"/>
      <c r="M28" s="33"/>
      <c r="N28" s="33"/>
      <c r="O28" s="33"/>
      <c r="P28" s="7"/>
      <c r="Q28" s="7"/>
      <c r="R28" s="7"/>
      <c r="S28" s="7"/>
      <c r="T28" s="7"/>
      <c r="U28" s="7"/>
      <c r="V28" s="7"/>
      <c r="W28" s="7"/>
      <c r="X28" s="7"/>
      <c r="Y28" s="7"/>
    </row>
    <row r="29" spans="1:25">
      <c r="A29" s="7"/>
      <c r="B29" s="72">
        <v>45128</v>
      </c>
      <c r="C29" s="30">
        <v>284.77663100000001</v>
      </c>
      <c r="D29" s="30">
        <v>142.85544899999999</v>
      </c>
      <c r="E29" s="30">
        <v>427.63207999999997</v>
      </c>
      <c r="F29" s="31">
        <v>14337058.1</v>
      </c>
      <c r="G29" s="62">
        <f t="shared" si="0"/>
        <v>3352.6619658656105</v>
      </c>
      <c r="H29" s="73">
        <v>3555.55</v>
      </c>
      <c r="I29" s="64">
        <f t="shared" si="1"/>
        <v>179.75192304987974</v>
      </c>
      <c r="J29" s="73">
        <v>639116.94999999995</v>
      </c>
      <c r="K29" s="33"/>
      <c r="L29" s="74" t="s">
        <v>61</v>
      </c>
      <c r="M29" s="33"/>
      <c r="N29" s="33"/>
      <c r="O29" s="33"/>
      <c r="P29" s="7"/>
      <c r="Q29" s="7"/>
      <c r="R29" s="7"/>
      <c r="S29" s="7"/>
      <c r="T29" s="7"/>
      <c r="U29" s="7"/>
      <c r="V29" s="7"/>
      <c r="W29" s="7"/>
      <c r="X29" s="7"/>
      <c r="Y29" s="7"/>
    </row>
    <row r="30" spans="1:25">
      <c r="A30" s="7"/>
      <c r="B30" s="72">
        <v>45098</v>
      </c>
      <c r="C30" s="30">
        <v>282.78403700000001</v>
      </c>
      <c r="D30" s="30">
        <v>142.18548999999999</v>
      </c>
      <c r="E30" s="30">
        <v>424.96952700000003</v>
      </c>
      <c r="F30" s="31">
        <v>14394548.130000001</v>
      </c>
      <c r="G30" s="62">
        <f t="shared" si="0"/>
        <v>3387.1953670692251</v>
      </c>
      <c r="H30" s="73">
        <v>3247.82</v>
      </c>
      <c r="I30" s="64">
        <f t="shared" si="1"/>
        <v>186.6732577544322</v>
      </c>
      <c r="J30" s="73">
        <v>606281.14</v>
      </c>
      <c r="K30" s="75" t="s">
        <v>51</v>
      </c>
      <c r="L30" s="74" t="s">
        <v>52</v>
      </c>
      <c r="M30" s="74" t="s">
        <v>53</v>
      </c>
      <c r="N30" s="74" t="s">
        <v>54</v>
      </c>
      <c r="O30" s="74" t="s">
        <v>55</v>
      </c>
      <c r="P30" s="7"/>
      <c r="Q30" s="7"/>
      <c r="R30" s="7"/>
      <c r="S30" s="7"/>
      <c r="T30" s="7"/>
      <c r="U30" s="7"/>
      <c r="V30" s="7"/>
      <c r="W30" s="7"/>
      <c r="X30" s="7"/>
      <c r="Y30" s="7"/>
    </row>
    <row r="31" spans="1:25">
      <c r="A31" s="7"/>
      <c r="B31" s="76">
        <v>45067</v>
      </c>
      <c r="C31" s="30">
        <v>279.57424800000001</v>
      </c>
      <c r="D31" s="30">
        <v>144.240118</v>
      </c>
      <c r="E31" s="30">
        <v>423.81436600000001</v>
      </c>
      <c r="F31" s="31">
        <v>14416957.73</v>
      </c>
      <c r="G31" s="62">
        <f t="shared" si="0"/>
        <v>3401.7152051896228</v>
      </c>
      <c r="H31" s="73">
        <v>2807.51</v>
      </c>
      <c r="I31" s="64">
        <f t="shared" si="1"/>
        <v>194.96748720396366</v>
      </c>
      <c r="J31" s="73">
        <v>547373.17000000004</v>
      </c>
      <c r="K31" s="77" t="s">
        <v>42</v>
      </c>
      <c r="L31" s="78">
        <v>2512</v>
      </c>
      <c r="M31" s="78">
        <v>32.64</v>
      </c>
      <c r="N31" s="33">
        <v>76.966999999999999</v>
      </c>
      <c r="O31" s="33" t="s">
        <v>56</v>
      </c>
      <c r="P31" s="7"/>
      <c r="Q31" s="7"/>
      <c r="R31" s="7"/>
      <c r="S31" s="7"/>
      <c r="T31" s="7"/>
      <c r="U31" s="7"/>
      <c r="V31" s="7"/>
      <c r="W31" s="7"/>
      <c r="X31" s="7"/>
      <c r="Y31" s="7"/>
    </row>
    <row r="32" spans="1:25">
      <c r="A32" s="7"/>
      <c r="B32" s="72">
        <v>45037</v>
      </c>
      <c r="C32" s="30">
        <v>278.85789399999999</v>
      </c>
      <c r="D32" s="30">
        <v>143.66964100000001</v>
      </c>
      <c r="E32" s="30">
        <v>422.527535</v>
      </c>
      <c r="F32" s="31">
        <v>14540807.130000001</v>
      </c>
      <c r="G32" s="62">
        <f t="shared" si="0"/>
        <v>3441.3868743489111</v>
      </c>
      <c r="H32" s="73">
        <v>2539.5700000000002</v>
      </c>
      <c r="I32" s="64">
        <f t="shared" si="1"/>
        <v>193.19752950302609</v>
      </c>
      <c r="J32" s="73">
        <v>490638.65</v>
      </c>
      <c r="K32" s="77" t="s">
        <v>57</v>
      </c>
      <c r="L32" s="78">
        <v>-0.3639</v>
      </c>
      <c r="M32" s="78">
        <v>7.8390000000000001E-2</v>
      </c>
      <c r="N32" s="33">
        <v>-4.6420000000000003</v>
      </c>
      <c r="O32" s="33" t="s">
        <v>62</v>
      </c>
      <c r="P32" s="7"/>
      <c r="Q32" s="7"/>
      <c r="R32" s="7"/>
      <c r="S32" s="7"/>
      <c r="T32" s="7"/>
      <c r="U32" s="7"/>
      <c r="V32" s="7"/>
      <c r="W32" s="7"/>
      <c r="X32" s="7"/>
      <c r="Y32" s="7"/>
    </row>
    <row r="33" spans="1:25">
      <c r="A33" s="7"/>
      <c r="B33" s="72">
        <v>45006</v>
      </c>
      <c r="C33" s="30">
        <v>276.54015399999997</v>
      </c>
      <c r="D33" s="30">
        <v>143.448342</v>
      </c>
      <c r="E33" s="30">
        <v>419.988496</v>
      </c>
      <c r="F33" s="31">
        <v>13986380.289999999</v>
      </c>
      <c r="G33" s="62">
        <f t="shared" si="0"/>
        <v>3330.1817605023161</v>
      </c>
      <c r="H33" s="73">
        <v>2641.06</v>
      </c>
      <c r="I33" s="64">
        <f t="shared" si="1"/>
        <v>186.91876746457862</v>
      </c>
      <c r="J33" s="73">
        <v>493663.68</v>
      </c>
      <c r="K33" s="77" t="s">
        <v>59</v>
      </c>
      <c r="L33" s="78">
        <v>3.3240000000000001E-3</v>
      </c>
      <c r="M33" s="78">
        <v>4.9280000000000005E-4</v>
      </c>
      <c r="N33" s="33">
        <v>6.7439999999999998</v>
      </c>
      <c r="O33" s="33" t="s">
        <v>63</v>
      </c>
      <c r="P33" s="7"/>
      <c r="Q33" s="7"/>
      <c r="R33" s="7"/>
      <c r="S33" s="7"/>
      <c r="T33" s="7"/>
      <c r="U33" s="7"/>
      <c r="V33" s="7"/>
      <c r="W33" s="7"/>
      <c r="X33" s="7"/>
      <c r="Y33" s="7"/>
    </row>
    <row r="34" spans="1:25">
      <c r="A34" s="7"/>
      <c r="B34" s="72">
        <v>44978</v>
      </c>
      <c r="C34" s="30">
        <v>275.74435099999999</v>
      </c>
      <c r="D34" s="30">
        <v>143.10388599999999</v>
      </c>
      <c r="E34" s="30">
        <v>418.84823699999998</v>
      </c>
      <c r="F34" s="31">
        <v>13894023.560000001</v>
      </c>
      <c r="G34" s="62">
        <f t="shared" si="0"/>
        <v>3317.1975748342475</v>
      </c>
      <c r="H34" s="73">
        <v>2731.68</v>
      </c>
      <c r="I34" s="64">
        <f t="shared" si="1"/>
        <v>184.82634862062906</v>
      </c>
      <c r="J34" s="73">
        <v>504886.44</v>
      </c>
      <c r="K34" s="33"/>
      <c r="L34" s="33"/>
      <c r="M34" s="33"/>
      <c r="N34" s="33"/>
      <c r="O34" s="33"/>
      <c r="P34" s="7"/>
      <c r="Q34" s="7"/>
      <c r="R34" s="7"/>
      <c r="S34" s="7"/>
      <c r="T34" s="7"/>
      <c r="U34" s="7"/>
      <c r="V34" s="7"/>
      <c r="W34" s="7"/>
      <c r="X34" s="7"/>
      <c r="Y34" s="7"/>
    </row>
    <row r="35" spans="1:25">
      <c r="A35" s="7"/>
      <c r="B35" s="72">
        <v>44947</v>
      </c>
      <c r="C35" s="30">
        <v>274.39274699999999</v>
      </c>
      <c r="D35" s="30">
        <v>142.61398700000001</v>
      </c>
      <c r="E35" s="30">
        <v>417.00673399999999</v>
      </c>
      <c r="F35" s="31">
        <v>13771622.460000001</v>
      </c>
      <c r="G35" s="62">
        <f t="shared" si="0"/>
        <v>3302.4940215953443</v>
      </c>
      <c r="H35" s="73">
        <v>2292.9</v>
      </c>
      <c r="I35" s="64">
        <f t="shared" si="1"/>
        <v>185.38216232718392</v>
      </c>
      <c r="J35" s="73">
        <v>425062.76</v>
      </c>
      <c r="K35" s="33"/>
      <c r="L35" s="33"/>
      <c r="M35" s="33" t="s">
        <v>64</v>
      </c>
      <c r="N35" s="33"/>
      <c r="O35" s="33"/>
      <c r="P35" s="7"/>
      <c r="Q35" s="7"/>
      <c r="R35" s="7"/>
      <c r="S35" s="7"/>
      <c r="T35" s="7"/>
      <c r="U35" s="7"/>
      <c r="V35" s="7"/>
      <c r="W35" s="7"/>
      <c r="X35" s="7"/>
      <c r="Y35" s="7"/>
    </row>
    <row r="36" spans="1:25">
      <c r="A36" s="7"/>
      <c r="B36" s="72">
        <v>45280</v>
      </c>
      <c r="C36" s="30">
        <v>272.616376</v>
      </c>
      <c r="D36" s="30">
        <v>142.28811300000001</v>
      </c>
      <c r="E36" s="30">
        <v>414.90448900000001</v>
      </c>
      <c r="F36" s="31">
        <v>13170588.18</v>
      </c>
      <c r="G36" s="62">
        <f t="shared" si="0"/>
        <v>3174.3662768613717</v>
      </c>
      <c r="H36" s="73">
        <v>2302.73</v>
      </c>
      <c r="I36" s="64">
        <f t="shared" si="1"/>
        <v>187.24813156557653</v>
      </c>
      <c r="J36" s="73">
        <v>431181.89</v>
      </c>
      <c r="K36" s="33"/>
      <c r="L36" s="33"/>
      <c r="M36" s="33" t="s">
        <v>65</v>
      </c>
      <c r="N36" s="33" t="s">
        <v>66</v>
      </c>
      <c r="O36" s="33"/>
      <c r="P36" s="7"/>
      <c r="Q36" s="7"/>
      <c r="R36" s="7"/>
      <c r="S36" s="7"/>
      <c r="T36" s="7"/>
      <c r="U36" s="7"/>
      <c r="V36" s="7"/>
      <c r="W36" s="7"/>
      <c r="X36" s="7"/>
      <c r="Y36" s="7"/>
    </row>
    <row r="37" spans="1:25">
      <c r="A37" s="7"/>
      <c r="B37" s="72">
        <v>45250</v>
      </c>
      <c r="C37" s="30">
        <v>271.16463800000002</v>
      </c>
      <c r="D37" s="30">
        <v>141.955028</v>
      </c>
      <c r="E37" s="30">
        <v>413.119666</v>
      </c>
      <c r="F37" s="31">
        <v>13195607.59</v>
      </c>
      <c r="G37" s="62">
        <f t="shared" si="0"/>
        <v>3194.1368751009786</v>
      </c>
      <c r="H37" s="73">
        <v>2234.16</v>
      </c>
      <c r="I37" s="64">
        <f t="shared" si="1"/>
        <v>186.27860582948404</v>
      </c>
      <c r="J37" s="73">
        <v>416176.21</v>
      </c>
      <c r="K37" s="33"/>
      <c r="L37" s="33"/>
      <c r="M37" s="33" t="s">
        <v>67</v>
      </c>
      <c r="N37" s="33"/>
      <c r="O37" s="33"/>
      <c r="P37" s="7"/>
      <c r="Q37" s="7"/>
      <c r="R37" s="7"/>
      <c r="S37" s="7"/>
      <c r="T37" s="7"/>
      <c r="U37" s="7"/>
      <c r="V37" s="7"/>
      <c r="W37" s="7"/>
      <c r="X37" s="7"/>
      <c r="Y37" s="7"/>
    </row>
    <row r="38" spans="1:25">
      <c r="A38" s="7"/>
      <c r="B38" s="72">
        <v>45219</v>
      </c>
      <c r="C38" s="30">
        <v>269.89349199999998</v>
      </c>
      <c r="D38" s="30">
        <v>141.371104</v>
      </c>
      <c r="E38" s="30">
        <v>411.26459599999998</v>
      </c>
      <c r="F38" s="31">
        <v>13045893.07</v>
      </c>
      <c r="G38" s="62">
        <f t="shared" si="0"/>
        <v>3172.1410490680801</v>
      </c>
      <c r="H38" s="73">
        <v>2210.23</v>
      </c>
      <c r="I38" s="64">
        <f t="shared" si="1"/>
        <v>176.90428145487121</v>
      </c>
      <c r="J38" s="73">
        <v>390999.15</v>
      </c>
      <c r="K38" s="33"/>
      <c r="L38" s="33"/>
      <c r="M38" s="33"/>
      <c r="N38" s="33"/>
      <c r="O38" s="33"/>
      <c r="P38" s="7"/>
      <c r="Q38" s="7"/>
      <c r="R38" s="7"/>
      <c r="S38" s="7"/>
      <c r="T38" s="7"/>
      <c r="U38" s="7"/>
      <c r="V38" s="7"/>
      <c r="W38" s="7"/>
      <c r="X38" s="7"/>
      <c r="Y38" s="7"/>
    </row>
    <row r="39" spans="1:25">
      <c r="A39" s="7"/>
      <c r="B39" s="61" t="s">
        <v>14</v>
      </c>
      <c r="C39" s="30">
        <v>267.99309899999997</v>
      </c>
      <c r="D39" s="30">
        <v>140.38258500000001</v>
      </c>
      <c r="E39" s="30">
        <v>408.37568399999998</v>
      </c>
      <c r="F39" s="31">
        <v>12942069.810000001</v>
      </c>
      <c r="G39" s="62">
        <f t="shared" si="0"/>
        <v>3169.1577919707879</v>
      </c>
      <c r="H39" s="73">
        <v>2071.62</v>
      </c>
      <c r="I39" s="64">
        <f t="shared" si="1"/>
        <v>186.37913323872138</v>
      </c>
      <c r="J39" s="73">
        <v>386106.74</v>
      </c>
      <c r="K39" s="33"/>
      <c r="L39" s="33"/>
      <c r="M39" s="33"/>
      <c r="N39" s="33"/>
      <c r="O39" s="33"/>
      <c r="P39" s="7"/>
      <c r="Q39" s="7"/>
      <c r="R39" s="7"/>
      <c r="S39" s="7"/>
      <c r="T39" s="7"/>
      <c r="U39" s="7"/>
      <c r="V39" s="7"/>
      <c r="W39" s="7"/>
      <c r="X39" s="7"/>
      <c r="Y39" s="7"/>
    </row>
    <row r="40" spans="1:25">
      <c r="A40" s="7"/>
      <c r="B40" s="72">
        <v>45158</v>
      </c>
      <c r="C40" s="30">
        <v>256.76904200000001</v>
      </c>
      <c r="D40" s="30">
        <v>146.714235</v>
      </c>
      <c r="E40" s="30">
        <v>403.48327699999999</v>
      </c>
      <c r="F40" s="31">
        <v>13070104.92</v>
      </c>
      <c r="G40" s="62">
        <f t="shared" si="0"/>
        <v>3239.3176285221853</v>
      </c>
      <c r="H40" s="73">
        <v>1800.14</v>
      </c>
      <c r="I40" s="64">
        <f t="shared" si="1"/>
        <v>182.77892830557622</v>
      </c>
      <c r="J40" s="73">
        <v>329027.65999999997</v>
      </c>
      <c r="K40" s="33"/>
      <c r="L40" s="74" t="s">
        <v>50</v>
      </c>
      <c r="M40" s="33"/>
      <c r="N40" s="33"/>
      <c r="O40" s="33"/>
      <c r="P40" s="7"/>
      <c r="Q40" s="7"/>
      <c r="R40" s="7"/>
      <c r="S40" s="7"/>
      <c r="T40" s="7"/>
      <c r="U40" s="7"/>
      <c r="V40" s="7"/>
      <c r="W40" s="7"/>
      <c r="X40" s="7"/>
      <c r="Y40" s="7"/>
    </row>
    <row r="41" spans="1:25">
      <c r="A41" s="7"/>
      <c r="B41" s="76">
        <v>45127</v>
      </c>
      <c r="C41" s="30">
        <v>254.71075500000001</v>
      </c>
      <c r="D41" s="30">
        <v>145.79919799999999</v>
      </c>
      <c r="E41" s="30">
        <v>400.509953</v>
      </c>
      <c r="F41" s="31">
        <v>13054755.140000001</v>
      </c>
      <c r="G41" s="62">
        <f t="shared" si="0"/>
        <v>3259.5332630847256</v>
      </c>
      <c r="H41" s="73">
        <v>1618.83</v>
      </c>
      <c r="I41" s="64">
        <f t="shared" si="1"/>
        <v>184.27358647912382</v>
      </c>
      <c r="J41" s="73">
        <v>298307.61</v>
      </c>
      <c r="K41" s="75" t="s">
        <v>51</v>
      </c>
      <c r="L41" s="74" t="s">
        <v>52</v>
      </c>
      <c r="M41" s="74" t="s">
        <v>53</v>
      </c>
      <c r="N41" s="74" t="s">
        <v>54</v>
      </c>
      <c r="O41" s="74" t="s">
        <v>55</v>
      </c>
      <c r="P41" s="7"/>
      <c r="Q41" s="7"/>
      <c r="R41" s="7"/>
      <c r="S41" s="7"/>
      <c r="T41" s="7"/>
      <c r="U41" s="7"/>
      <c r="V41" s="7"/>
      <c r="W41" s="7"/>
      <c r="X41" s="7"/>
      <c r="Y41" s="7"/>
    </row>
    <row r="42" spans="1:25">
      <c r="A42" s="7"/>
      <c r="B42" s="76">
        <v>45097</v>
      </c>
      <c r="C42" s="30">
        <v>251.32585599999999</v>
      </c>
      <c r="D42" s="30">
        <v>144.364656</v>
      </c>
      <c r="E42" s="30">
        <v>395.69051200000001</v>
      </c>
      <c r="F42" s="31">
        <v>13282732.939999999</v>
      </c>
      <c r="G42" s="62">
        <f t="shared" si="0"/>
        <v>3356.848986058073</v>
      </c>
      <c r="H42" s="73">
        <v>1497.36</v>
      </c>
      <c r="I42" s="64">
        <f t="shared" si="1"/>
        <v>194.03340546027675</v>
      </c>
      <c r="J42" s="73">
        <v>290537.86</v>
      </c>
      <c r="K42" s="77" t="s">
        <v>42</v>
      </c>
      <c r="L42" s="78">
        <v>321.7</v>
      </c>
      <c r="M42" s="78">
        <v>3.4180000000000001</v>
      </c>
      <c r="N42" s="33">
        <v>94.103999999999999</v>
      </c>
      <c r="O42" s="33" t="s">
        <v>56</v>
      </c>
      <c r="P42" s="7"/>
      <c r="Q42" s="7"/>
      <c r="R42" s="7"/>
      <c r="S42" s="7"/>
      <c r="T42" s="7"/>
      <c r="U42" s="7"/>
      <c r="V42" s="7"/>
      <c r="W42" s="7"/>
      <c r="X42" s="7"/>
      <c r="Y42" s="7"/>
    </row>
    <row r="43" spans="1:25">
      <c r="A43" s="7"/>
      <c r="B43" s="76">
        <v>45066</v>
      </c>
      <c r="C43" s="30">
        <v>244.17895300000001</v>
      </c>
      <c r="D43" s="30">
        <v>143.100888</v>
      </c>
      <c r="E43" s="30">
        <v>387.27984099999998</v>
      </c>
      <c r="F43" s="31">
        <v>13331790.640000001</v>
      </c>
      <c r="G43" s="62">
        <f t="shared" si="0"/>
        <v>3442.417918158565</v>
      </c>
      <c r="H43" s="73">
        <v>1336.93</v>
      </c>
      <c r="I43" s="64">
        <f t="shared" si="1"/>
        <v>195.84795015445835</v>
      </c>
      <c r="J43" s="73">
        <v>261835</v>
      </c>
      <c r="K43" s="77" t="s">
        <v>57</v>
      </c>
      <c r="L43" s="78">
        <v>-4.777E-2</v>
      </c>
      <c r="M43" s="78">
        <v>8.2089999999999993E-3</v>
      </c>
      <c r="N43" s="33">
        <v>-5.819</v>
      </c>
      <c r="O43" s="33" t="s">
        <v>58</v>
      </c>
      <c r="P43" s="7"/>
      <c r="Q43" s="7"/>
      <c r="R43" s="7"/>
      <c r="S43" s="7"/>
      <c r="T43" s="7"/>
      <c r="U43" s="7"/>
      <c r="V43" s="7"/>
      <c r="W43" s="7"/>
      <c r="X43" s="7"/>
      <c r="Y43" s="7"/>
    </row>
    <row r="44" spans="1:25">
      <c r="A44" s="7"/>
      <c r="B44" s="72">
        <v>45036</v>
      </c>
      <c r="C44" s="30">
        <v>226.94145800000001</v>
      </c>
      <c r="D44" s="30">
        <v>155.55973</v>
      </c>
      <c r="E44" s="30">
        <v>382.50118800000001</v>
      </c>
      <c r="F44" s="31">
        <v>13211817.07</v>
      </c>
      <c r="G44" s="62">
        <f t="shared" si="0"/>
        <v>3454.059094321035</v>
      </c>
      <c r="H44" s="73">
        <v>1234.5</v>
      </c>
      <c r="I44" s="64">
        <f t="shared" si="1"/>
        <v>176.90643985419197</v>
      </c>
      <c r="J44" s="73">
        <v>218391</v>
      </c>
      <c r="K44" s="77" t="s">
        <v>59</v>
      </c>
      <c r="L44" s="78">
        <v>4.214E-4</v>
      </c>
      <c r="M44" s="78">
        <v>5.1610000000000002E-5</v>
      </c>
      <c r="N44" s="33">
        <v>8.1639999999999997</v>
      </c>
      <c r="O44" s="33" t="s">
        <v>60</v>
      </c>
      <c r="P44" s="7"/>
      <c r="Q44" s="7"/>
      <c r="R44" s="7"/>
      <c r="S44" s="7"/>
      <c r="T44" s="7"/>
      <c r="U44" s="7"/>
      <c r="V44" s="7"/>
      <c r="W44" s="7"/>
      <c r="X44" s="7"/>
      <c r="Y44" s="7"/>
    </row>
    <row r="45" spans="1:25">
      <c r="A45" s="7"/>
      <c r="B45" s="72">
        <v>45005</v>
      </c>
      <c r="C45" s="30">
        <v>225.87115900000001</v>
      </c>
      <c r="D45" s="30">
        <v>156.93678700000001</v>
      </c>
      <c r="E45" s="30">
        <v>382.80794600000002</v>
      </c>
      <c r="F45" s="31">
        <v>11810597.02</v>
      </c>
      <c r="G45" s="62">
        <f t="shared" si="0"/>
        <v>3085.2538834186057</v>
      </c>
      <c r="H45" s="73">
        <v>999.57</v>
      </c>
      <c r="I45" s="64">
        <f t="shared" si="1"/>
        <v>151.20567844172993</v>
      </c>
      <c r="J45" s="73">
        <v>151140.66</v>
      </c>
      <c r="K45" s="33"/>
      <c r="L45" s="33"/>
      <c r="M45" s="33"/>
      <c r="N45" s="33"/>
      <c r="O45" s="33"/>
      <c r="P45" s="7"/>
      <c r="Q45" s="7"/>
      <c r="R45" s="7"/>
      <c r="S45" s="7"/>
      <c r="T45" s="7"/>
      <c r="U45" s="7"/>
      <c r="V45" s="7"/>
      <c r="W45" s="7"/>
      <c r="X45" s="7"/>
      <c r="Y45" s="7"/>
    </row>
    <row r="46" spans="1:25">
      <c r="A46" s="7"/>
      <c r="B46" s="72">
        <v>44977</v>
      </c>
      <c r="C46" s="30">
        <v>223.48906199999999</v>
      </c>
      <c r="D46" s="30">
        <v>157.84433000000001</v>
      </c>
      <c r="E46" s="30">
        <v>381.333392</v>
      </c>
      <c r="F46" s="31">
        <v>11615212.07</v>
      </c>
      <c r="G46" s="62">
        <f t="shared" si="0"/>
        <v>3045.9467525466534</v>
      </c>
      <c r="H46" s="73">
        <v>1246.8399999999999</v>
      </c>
      <c r="I46" s="64">
        <f t="shared" si="1"/>
        <v>165.58845561579673</v>
      </c>
      <c r="J46" s="73">
        <v>206462.31</v>
      </c>
      <c r="K46" s="33"/>
      <c r="L46" s="33"/>
      <c r="M46" s="33" t="s">
        <v>68</v>
      </c>
      <c r="N46" s="33"/>
      <c r="O46" s="33"/>
      <c r="P46" s="7"/>
      <c r="Q46" s="7"/>
      <c r="R46" s="7"/>
      <c r="S46" s="7"/>
      <c r="T46" s="7"/>
      <c r="U46" s="7"/>
      <c r="V46" s="7"/>
      <c r="W46" s="7"/>
      <c r="X46" s="7"/>
      <c r="Y46" s="7"/>
    </row>
    <row r="47" spans="1:25">
      <c r="A47" s="7"/>
      <c r="B47" s="72">
        <v>44946</v>
      </c>
      <c r="C47" s="30">
        <v>222.48137</v>
      </c>
      <c r="D47" s="30">
        <v>156.975279</v>
      </c>
      <c r="E47" s="30">
        <v>379.45664900000003</v>
      </c>
      <c r="F47" s="31">
        <v>11281485.1</v>
      </c>
      <c r="G47" s="62">
        <f t="shared" si="0"/>
        <v>2973.0629650924889</v>
      </c>
      <c r="H47" s="73">
        <v>1325.69</v>
      </c>
      <c r="I47" s="64">
        <f t="shared" si="1"/>
        <v>167.84991212123498</v>
      </c>
      <c r="J47" s="73">
        <v>222516.95</v>
      </c>
      <c r="K47" s="33"/>
      <c r="L47" s="33"/>
      <c r="M47" s="33" t="s">
        <v>69</v>
      </c>
      <c r="N47" s="33" t="s">
        <v>70</v>
      </c>
      <c r="O47" s="33"/>
      <c r="P47" s="7"/>
      <c r="Q47" s="7"/>
      <c r="R47" s="7"/>
      <c r="S47" s="7"/>
      <c r="T47" s="7"/>
      <c r="U47" s="7"/>
      <c r="V47" s="7"/>
      <c r="W47" s="7"/>
      <c r="X47" s="7"/>
      <c r="Y47" s="7"/>
    </row>
    <row r="48" spans="1:25">
      <c r="A48" s="7"/>
      <c r="B48" s="72">
        <v>45279</v>
      </c>
      <c r="C48" s="30">
        <v>221.81832600000001</v>
      </c>
      <c r="D48" s="30">
        <v>155.83234300000001</v>
      </c>
      <c r="E48" s="30">
        <v>377.65066899999999</v>
      </c>
      <c r="F48" s="31">
        <v>10925861.75</v>
      </c>
      <c r="G48" s="62">
        <f t="shared" si="0"/>
        <v>2893.113304666223</v>
      </c>
      <c r="H48" s="73">
        <v>1305.02</v>
      </c>
      <c r="I48" s="64">
        <f t="shared" si="1"/>
        <v>165.70088581017916</v>
      </c>
      <c r="J48" s="73">
        <v>216242.97</v>
      </c>
      <c r="K48" s="33"/>
      <c r="L48" s="33"/>
      <c r="M48" s="33" t="s">
        <v>71</v>
      </c>
      <c r="N48" s="33"/>
      <c r="O48" s="33"/>
      <c r="P48" s="7"/>
      <c r="Q48" s="7"/>
      <c r="R48" s="7"/>
      <c r="S48" s="7"/>
      <c r="T48" s="7"/>
      <c r="U48" s="7"/>
      <c r="V48" s="7"/>
      <c r="W48" s="7"/>
      <c r="X48" s="7"/>
      <c r="Y48" s="7"/>
    </row>
    <row r="49" spans="1:25">
      <c r="A49" s="7"/>
      <c r="B49" s="72">
        <v>45249</v>
      </c>
      <c r="C49" s="30">
        <v>220.83804699999999</v>
      </c>
      <c r="D49" s="30">
        <v>155.17606699999999</v>
      </c>
      <c r="E49" s="30">
        <v>376.01411400000001</v>
      </c>
      <c r="F49" s="31">
        <v>10728027.24</v>
      </c>
      <c r="G49" s="62">
        <f t="shared" si="0"/>
        <v>2853.091636874035</v>
      </c>
      <c r="H49" s="73">
        <v>1308.4000000000001</v>
      </c>
      <c r="I49" s="64">
        <f t="shared" si="1"/>
        <v>154.78505044328952</v>
      </c>
      <c r="J49" s="73">
        <v>202520.76</v>
      </c>
      <c r="K49" s="33"/>
      <c r="L49" s="33"/>
      <c r="M49" s="33"/>
      <c r="N49" s="33"/>
      <c r="O49" s="33"/>
      <c r="P49" s="7"/>
      <c r="Q49" s="7"/>
      <c r="R49" s="7"/>
      <c r="S49" s="7"/>
      <c r="T49" s="7"/>
      <c r="U49" s="7"/>
      <c r="V49" s="7"/>
      <c r="W49" s="7"/>
      <c r="X49" s="7"/>
      <c r="Y49" s="7"/>
    </row>
    <row r="50" spans="1:25">
      <c r="A50" s="7"/>
      <c r="B50" s="72">
        <v>45218</v>
      </c>
      <c r="C50" s="30">
        <v>217.61382599999999</v>
      </c>
      <c r="D50" s="30">
        <v>155.98664400000001</v>
      </c>
      <c r="E50" s="30">
        <v>373.60046999999997</v>
      </c>
      <c r="F50" s="31">
        <v>10683664.619999999</v>
      </c>
      <c r="G50" s="62">
        <f t="shared" si="0"/>
        <v>2859.649673352927</v>
      </c>
      <c r="H50" s="73">
        <v>1218.77</v>
      </c>
      <c r="I50" s="64">
        <f t="shared" si="1"/>
        <v>155.26234646405803</v>
      </c>
      <c r="J50" s="73">
        <v>189229.09</v>
      </c>
      <c r="K50" s="33"/>
      <c r="L50" s="33" t="s">
        <v>72</v>
      </c>
      <c r="M50" s="33"/>
      <c r="N50" s="33"/>
      <c r="O50" s="33"/>
      <c r="P50" s="7"/>
      <c r="Q50" s="7"/>
      <c r="R50" s="7"/>
      <c r="S50" s="7"/>
      <c r="T50" s="7"/>
      <c r="U50" s="7"/>
      <c r="V50" s="7"/>
      <c r="W50" s="7"/>
      <c r="X50" s="7"/>
      <c r="Y50" s="7"/>
    </row>
    <row r="51" spans="1:25">
      <c r="A51" s="7"/>
      <c r="B51" s="61" t="s">
        <v>15</v>
      </c>
      <c r="C51" s="30">
        <v>217.73674099999999</v>
      </c>
      <c r="D51" s="30">
        <v>152.73831999999999</v>
      </c>
      <c r="E51" s="30">
        <v>370.47506099999998</v>
      </c>
      <c r="F51" s="31">
        <v>10353101.35</v>
      </c>
      <c r="G51" s="62">
        <f t="shared" si="0"/>
        <v>2794.5474445849404</v>
      </c>
      <c r="H51" s="73">
        <v>1148.3599999999999</v>
      </c>
      <c r="I51" s="64">
        <f t="shared" si="1"/>
        <v>166.63758751610996</v>
      </c>
      <c r="J51" s="73">
        <v>191359.94</v>
      </c>
      <c r="K51" s="33"/>
      <c r="L51" s="33" t="s">
        <v>73</v>
      </c>
      <c r="M51" s="33"/>
      <c r="N51" s="33"/>
      <c r="O51" s="33"/>
      <c r="P51" s="7"/>
      <c r="Q51" s="7"/>
      <c r="R51" s="7"/>
      <c r="S51" s="7"/>
      <c r="T51" s="7"/>
      <c r="U51" s="7"/>
      <c r="V51" s="7"/>
      <c r="W51" s="7"/>
      <c r="X51" s="7"/>
      <c r="Y51" s="7"/>
    </row>
    <row r="52" spans="1:25">
      <c r="A52" s="7"/>
      <c r="B52" s="72">
        <v>45157</v>
      </c>
      <c r="C52" s="30">
        <v>216.54363599999999</v>
      </c>
      <c r="D52" s="30">
        <v>150.65402599999999</v>
      </c>
      <c r="E52" s="30">
        <v>367.19766199999998</v>
      </c>
      <c r="F52" s="31">
        <v>10247963.560000001</v>
      </c>
      <c r="G52" s="62">
        <f t="shared" si="0"/>
        <v>2790.8575191309365</v>
      </c>
      <c r="H52" s="73">
        <v>955.02</v>
      </c>
      <c r="I52" s="64">
        <f t="shared" si="1"/>
        <v>169.0609201901531</v>
      </c>
      <c r="J52" s="73">
        <v>161456.56</v>
      </c>
      <c r="K52" s="33"/>
      <c r="L52" s="33"/>
      <c r="M52" s="33"/>
      <c r="N52" s="33"/>
      <c r="O52" s="33"/>
      <c r="P52" s="7"/>
      <c r="Q52" s="7"/>
      <c r="R52" s="7"/>
      <c r="S52" s="7"/>
      <c r="T52" s="7"/>
      <c r="U52" s="7"/>
      <c r="V52" s="7"/>
      <c r="W52" s="7"/>
      <c r="X52" s="7"/>
      <c r="Y52" s="7"/>
    </row>
    <row r="53" spans="1:25">
      <c r="A53" s="7"/>
      <c r="B53" s="76">
        <v>45126</v>
      </c>
      <c r="C53" s="30">
        <v>215.75923299999999</v>
      </c>
      <c r="D53" s="30">
        <v>148.34758500000001</v>
      </c>
      <c r="E53" s="30">
        <v>364.10681799999998</v>
      </c>
      <c r="F53" s="31">
        <v>10098521.35</v>
      </c>
      <c r="G53" s="62">
        <f t="shared" si="0"/>
        <v>2773.5051503484892</v>
      </c>
      <c r="H53" s="73">
        <v>918.35</v>
      </c>
      <c r="I53" s="64">
        <f t="shared" si="1"/>
        <v>168.24183590134481</v>
      </c>
      <c r="J53" s="73">
        <v>154504.89000000001</v>
      </c>
      <c r="K53" s="33"/>
      <c r="L53" s="33"/>
      <c r="M53" s="33"/>
      <c r="N53" s="33"/>
      <c r="O53" s="33"/>
      <c r="P53" s="7"/>
      <c r="Q53" s="7"/>
      <c r="R53" s="7"/>
      <c r="S53" s="7"/>
      <c r="T53" s="7"/>
      <c r="U53" s="7"/>
      <c r="V53" s="7"/>
      <c r="W53" s="7"/>
      <c r="X53" s="7"/>
      <c r="Y53" s="7"/>
    </row>
    <row r="54" spans="1:25">
      <c r="A54" s="7"/>
      <c r="B54" s="76">
        <v>45096</v>
      </c>
      <c r="C54" s="30">
        <v>212.93668600000001</v>
      </c>
      <c r="D54" s="30">
        <v>146.27038200000001</v>
      </c>
      <c r="E54" s="30">
        <v>359.20706799999999</v>
      </c>
      <c r="F54" s="31">
        <v>9923271.9499999993</v>
      </c>
      <c r="G54" s="62">
        <f t="shared" si="0"/>
        <v>2762.5491907080177</v>
      </c>
      <c r="H54" s="73">
        <v>822.29</v>
      </c>
      <c r="I54" s="64">
        <f t="shared" si="1"/>
        <v>178.02313052572697</v>
      </c>
      <c r="J54" s="73">
        <v>146386.64000000001</v>
      </c>
      <c r="K54" s="33"/>
      <c r="L54" s="33"/>
      <c r="M54" s="33"/>
      <c r="N54" s="33"/>
      <c r="O54" s="33"/>
      <c r="P54" s="7"/>
      <c r="Q54" s="7"/>
      <c r="R54" s="7"/>
      <c r="S54" s="7"/>
      <c r="T54" s="7"/>
      <c r="U54" s="7"/>
      <c r="V54" s="7"/>
      <c r="W54" s="7"/>
      <c r="X54" s="7"/>
      <c r="Y54" s="7"/>
    </row>
    <row r="55" spans="1:25">
      <c r="A55" s="7"/>
      <c r="B55" s="76">
        <v>45065</v>
      </c>
      <c r="C55" s="30">
        <v>211.483835</v>
      </c>
      <c r="D55" s="30">
        <v>145.05110500000001</v>
      </c>
      <c r="E55" s="30">
        <v>356.53494000000001</v>
      </c>
      <c r="F55" s="31">
        <v>9841455.2100000009</v>
      </c>
      <c r="G55" s="62">
        <f t="shared" si="0"/>
        <v>2760.3059632809063</v>
      </c>
      <c r="H55" s="73">
        <v>754.54</v>
      </c>
      <c r="I55" s="64">
        <f t="shared" si="1"/>
        <v>194.24596442865854</v>
      </c>
      <c r="J55" s="73">
        <v>146566.35</v>
      </c>
      <c r="K55" s="33"/>
      <c r="L55" s="33"/>
      <c r="M55" s="33"/>
      <c r="N55" s="33"/>
      <c r="O55" s="33"/>
      <c r="P55" s="7"/>
      <c r="Q55" s="7"/>
      <c r="R55" s="7"/>
      <c r="S55" s="7"/>
      <c r="T55" s="7"/>
      <c r="U55" s="7"/>
      <c r="V55" s="7"/>
      <c r="W55" s="7"/>
      <c r="X55" s="7"/>
      <c r="Y55" s="7"/>
    </row>
    <row r="56" spans="1:25">
      <c r="A56" s="7"/>
      <c r="B56" s="72">
        <v>45035</v>
      </c>
      <c r="C56" s="30">
        <v>210.65654599999999</v>
      </c>
      <c r="D56" s="30">
        <v>144.306702</v>
      </c>
      <c r="E56" s="30">
        <v>354.96324800000002</v>
      </c>
      <c r="F56" s="31">
        <v>9975186.6500000004</v>
      </c>
      <c r="G56" s="62">
        <f t="shared" si="0"/>
        <v>2810.2026635726525</v>
      </c>
      <c r="H56" s="73">
        <v>733.54</v>
      </c>
      <c r="I56" s="64">
        <f t="shared" si="1"/>
        <v>207.8268260762876</v>
      </c>
      <c r="J56" s="73">
        <v>152449.29</v>
      </c>
      <c r="K56" s="33"/>
      <c r="L56" s="33"/>
      <c r="M56" s="33"/>
      <c r="N56" s="33"/>
      <c r="O56" s="33"/>
      <c r="P56" s="7"/>
      <c r="Q56" s="7"/>
      <c r="R56" s="7"/>
      <c r="S56" s="7"/>
      <c r="T56" s="7"/>
      <c r="U56" s="7"/>
      <c r="V56" s="7"/>
      <c r="W56" s="7"/>
      <c r="X56" s="7"/>
      <c r="Y56" s="7"/>
    </row>
    <row r="57" spans="1:25">
      <c r="A57" s="7"/>
      <c r="B57" s="72">
        <v>45004</v>
      </c>
      <c r="C57" s="30">
        <v>207.54093599999999</v>
      </c>
      <c r="D57" s="30">
        <v>142.84896499999999</v>
      </c>
      <c r="E57" s="30">
        <v>350.38990100000001</v>
      </c>
      <c r="F57" s="31">
        <v>9461773.7599999998</v>
      </c>
      <c r="G57" s="62">
        <f t="shared" si="0"/>
        <v>2700.3557274329091</v>
      </c>
      <c r="H57" s="73">
        <v>781.79</v>
      </c>
      <c r="I57" s="64">
        <f t="shared" si="1"/>
        <v>181.67844306015684</v>
      </c>
      <c r="J57" s="73">
        <v>142034.39000000001</v>
      </c>
      <c r="K57" s="33"/>
      <c r="L57" s="33"/>
      <c r="M57" s="33"/>
      <c r="N57" s="33"/>
      <c r="O57" s="33"/>
      <c r="P57" s="7"/>
      <c r="Q57" s="7"/>
      <c r="R57" s="7"/>
      <c r="S57" s="7"/>
      <c r="T57" s="7"/>
      <c r="U57" s="7"/>
      <c r="V57" s="7"/>
      <c r="W57" s="7"/>
      <c r="X57" s="7"/>
      <c r="Y57" s="7"/>
    </row>
    <row r="58" spans="1:25">
      <c r="A58" s="7"/>
      <c r="B58" s="72">
        <v>44976</v>
      </c>
      <c r="C58" s="30">
        <v>203.83538799999999</v>
      </c>
      <c r="D58" s="30">
        <v>140.43873500000001</v>
      </c>
      <c r="E58" s="30">
        <v>344.27412299999997</v>
      </c>
      <c r="F58" s="31">
        <v>9114194.8000000007</v>
      </c>
      <c r="G58" s="62">
        <f t="shared" si="0"/>
        <v>2647.3656284646177</v>
      </c>
      <c r="H58" s="73">
        <v>799.54</v>
      </c>
      <c r="I58" s="64">
        <f t="shared" si="1"/>
        <v>166.92188008104662</v>
      </c>
      <c r="J58" s="73">
        <v>133460.72</v>
      </c>
      <c r="K58" s="33"/>
      <c r="L58" s="33"/>
      <c r="M58" s="33"/>
      <c r="N58" s="33"/>
      <c r="O58" s="33"/>
      <c r="P58" s="7"/>
      <c r="Q58" s="7"/>
      <c r="R58" s="7"/>
      <c r="S58" s="7"/>
      <c r="T58" s="7"/>
      <c r="U58" s="7"/>
      <c r="V58" s="7"/>
      <c r="W58" s="7"/>
      <c r="X58" s="7"/>
      <c r="Y58" s="7"/>
    </row>
    <row r="59" spans="1:25">
      <c r="A59" s="7"/>
      <c r="B59" s="72">
        <v>44945</v>
      </c>
      <c r="C59" s="30">
        <v>200.57691299999999</v>
      </c>
      <c r="D59" s="30">
        <v>138.34956199999999</v>
      </c>
      <c r="E59" s="30">
        <v>338.92647499999998</v>
      </c>
      <c r="F59" s="31">
        <v>8793456.6500000004</v>
      </c>
      <c r="G59" s="62">
        <f t="shared" si="0"/>
        <v>2594.5027310126779</v>
      </c>
      <c r="H59" s="73">
        <v>674.19</v>
      </c>
      <c r="I59" s="64">
        <f t="shared" si="1"/>
        <v>158.31904952609796</v>
      </c>
      <c r="J59" s="73">
        <v>106737.12</v>
      </c>
      <c r="K59" s="33"/>
      <c r="L59" s="33"/>
      <c r="M59" s="33"/>
      <c r="N59" s="33"/>
      <c r="O59" s="33"/>
      <c r="P59" s="7"/>
      <c r="Q59" s="7"/>
      <c r="R59" s="7"/>
      <c r="S59" s="7"/>
      <c r="T59" s="7"/>
      <c r="U59" s="7"/>
      <c r="V59" s="7"/>
      <c r="W59" s="7"/>
      <c r="X59" s="7"/>
      <c r="Y59" s="7"/>
    </row>
    <row r="60" spans="1:25">
      <c r="A60" s="7"/>
      <c r="B60" s="72">
        <v>45278</v>
      </c>
      <c r="C60" s="30">
        <v>198.96870799999999</v>
      </c>
      <c r="D60" s="30">
        <v>137.180048</v>
      </c>
      <c r="E60" s="30">
        <v>336.14875599999999</v>
      </c>
      <c r="F60" s="31">
        <v>8591393.0299999993</v>
      </c>
      <c r="G60" s="62">
        <f t="shared" si="0"/>
        <v>2555.8306781298934</v>
      </c>
      <c r="H60" s="73">
        <v>672.75</v>
      </c>
      <c r="I60" s="64">
        <f t="shared" si="1"/>
        <v>163.40755109624675</v>
      </c>
      <c r="J60" s="73">
        <v>109932.43</v>
      </c>
      <c r="K60" s="33"/>
      <c r="L60" s="33"/>
      <c r="M60" s="33"/>
      <c r="N60" s="33"/>
      <c r="O60" s="33"/>
      <c r="P60" s="7"/>
      <c r="Q60" s="7"/>
      <c r="R60" s="7"/>
      <c r="S60" s="7"/>
      <c r="T60" s="7"/>
      <c r="U60" s="7"/>
      <c r="V60" s="7"/>
      <c r="W60" s="7"/>
      <c r="X60" s="7"/>
      <c r="Y60" s="7"/>
    </row>
    <row r="61" spans="1:25">
      <c r="A61" s="7"/>
      <c r="B61" s="72">
        <v>45248</v>
      </c>
      <c r="C61" s="30">
        <v>197.056467</v>
      </c>
      <c r="D61" s="30">
        <v>135.94879800000001</v>
      </c>
      <c r="E61" s="30">
        <v>333.00526500000001</v>
      </c>
      <c r="F61" s="31">
        <v>8409931.3900000006</v>
      </c>
      <c r="G61" s="62">
        <f t="shared" si="0"/>
        <v>2525.4649922727199</v>
      </c>
      <c r="H61" s="73">
        <v>620.16999999999996</v>
      </c>
      <c r="I61" s="64">
        <f t="shared" si="1"/>
        <v>165.43015624748054</v>
      </c>
      <c r="J61" s="73">
        <v>102594.82</v>
      </c>
      <c r="K61" s="33"/>
      <c r="L61" s="33"/>
      <c r="M61" s="33"/>
      <c r="N61" s="33"/>
      <c r="O61" s="33"/>
      <c r="P61" s="7"/>
      <c r="Q61" s="7"/>
      <c r="R61" s="7"/>
      <c r="S61" s="7"/>
      <c r="T61" s="7"/>
      <c r="U61" s="7"/>
      <c r="V61" s="7"/>
      <c r="W61" s="7"/>
      <c r="X61" s="7"/>
      <c r="Y61" s="7"/>
    </row>
    <row r="62" spans="1:25">
      <c r="A62" s="7"/>
      <c r="B62" s="72">
        <v>45217</v>
      </c>
      <c r="C62" s="30">
        <v>194.861208</v>
      </c>
      <c r="D62" s="30">
        <v>134.99434600000001</v>
      </c>
      <c r="E62" s="30">
        <v>329.85555399999998</v>
      </c>
      <c r="F62" s="31">
        <v>8648092.6400000006</v>
      </c>
      <c r="G62" s="62">
        <f t="shared" si="0"/>
        <v>2621.7817269191719</v>
      </c>
      <c r="H62" s="73">
        <v>524.94000000000005</v>
      </c>
      <c r="I62" s="64">
        <f t="shared" si="1"/>
        <v>156.65068388768239</v>
      </c>
      <c r="J62" s="73">
        <v>82232.210000000006</v>
      </c>
      <c r="K62" s="33"/>
      <c r="L62" s="33"/>
      <c r="M62" s="33"/>
      <c r="N62" s="33"/>
      <c r="O62" s="33"/>
      <c r="P62" s="7"/>
      <c r="Q62" s="7"/>
      <c r="R62" s="7"/>
      <c r="S62" s="7"/>
      <c r="T62" s="7"/>
      <c r="U62" s="7"/>
      <c r="V62" s="7"/>
      <c r="W62" s="7"/>
      <c r="X62" s="7"/>
      <c r="Y62" s="7"/>
    </row>
    <row r="63" spans="1:25">
      <c r="A63" s="7"/>
      <c r="B63" s="72">
        <v>45187</v>
      </c>
      <c r="C63" s="30">
        <v>193.41669400000001</v>
      </c>
      <c r="D63" s="30">
        <v>134.062625</v>
      </c>
      <c r="E63" s="30">
        <v>327.47931899999998</v>
      </c>
      <c r="F63" s="31">
        <v>8490821.4499999993</v>
      </c>
      <c r="G63" s="62">
        <f t="shared" si="0"/>
        <v>2592.7809658111573</v>
      </c>
      <c r="H63" s="73">
        <v>482.36</v>
      </c>
      <c r="I63" s="64">
        <f t="shared" si="1"/>
        <v>155.44048013931504</v>
      </c>
      <c r="J63" s="73">
        <v>74978.27</v>
      </c>
      <c r="K63" s="33"/>
      <c r="L63" s="33"/>
      <c r="M63" s="33"/>
      <c r="N63" s="33"/>
      <c r="O63" s="33"/>
      <c r="P63" s="7"/>
      <c r="Q63" s="7"/>
      <c r="R63" s="7"/>
      <c r="S63" s="7"/>
      <c r="T63" s="7"/>
      <c r="U63" s="7"/>
      <c r="V63" s="7"/>
      <c r="W63" s="7"/>
      <c r="X63" s="7"/>
      <c r="Y63" s="7"/>
    </row>
    <row r="64" spans="1:25">
      <c r="A64" s="7"/>
      <c r="B64" s="72">
        <v>45156</v>
      </c>
      <c r="C64" s="30">
        <v>191.24422899999999</v>
      </c>
      <c r="D64" s="30">
        <v>132.867279</v>
      </c>
      <c r="E64" s="30">
        <v>324.11150800000001</v>
      </c>
      <c r="F64" s="31">
        <v>8122454.6200000001</v>
      </c>
      <c r="G64" s="62">
        <f t="shared" si="0"/>
        <v>2506.0679486888193</v>
      </c>
      <c r="H64" s="73">
        <v>405.87</v>
      </c>
      <c r="I64" s="64">
        <f t="shared" si="1"/>
        <v>147.42493901988323</v>
      </c>
      <c r="J64" s="73">
        <v>59835.360000000001</v>
      </c>
      <c r="K64" s="33"/>
      <c r="L64" s="33"/>
      <c r="M64" s="33"/>
      <c r="N64" s="33"/>
      <c r="O64" s="33"/>
      <c r="P64" s="7"/>
      <c r="Q64" s="7"/>
      <c r="R64" s="7"/>
      <c r="S64" s="7"/>
      <c r="T64" s="7"/>
      <c r="U64" s="7"/>
      <c r="V64" s="7"/>
      <c r="W64" s="7"/>
      <c r="X64" s="7"/>
      <c r="Y64" s="7"/>
    </row>
    <row r="65" spans="1:25">
      <c r="A65" s="7"/>
      <c r="B65" s="76">
        <v>45125</v>
      </c>
      <c r="C65" s="30">
        <v>189.13256699999999</v>
      </c>
      <c r="D65" s="30">
        <v>131.76190399999999</v>
      </c>
      <c r="E65" s="30">
        <v>320.89447100000001</v>
      </c>
      <c r="F65" s="31">
        <v>7956263.21</v>
      </c>
      <c r="G65" s="62">
        <f t="shared" si="0"/>
        <v>2479.4017750464764</v>
      </c>
      <c r="H65" s="73">
        <v>312.02</v>
      </c>
      <c r="I65" s="64">
        <f t="shared" si="1"/>
        <v>173.74610601884496</v>
      </c>
      <c r="J65" s="73">
        <v>54212.26</v>
      </c>
      <c r="K65" s="33"/>
      <c r="L65" s="33"/>
      <c r="M65" s="33"/>
      <c r="N65" s="33"/>
      <c r="O65" s="33"/>
      <c r="P65" s="7"/>
      <c r="Q65" s="7"/>
      <c r="R65" s="7"/>
      <c r="S65" s="7"/>
      <c r="T65" s="7"/>
      <c r="U65" s="7"/>
      <c r="V65" s="7"/>
      <c r="W65" s="7"/>
      <c r="X65" s="7"/>
      <c r="Y65" s="7"/>
    </row>
    <row r="66" spans="1:25">
      <c r="A66" s="7"/>
      <c r="B66" s="76">
        <v>45095</v>
      </c>
      <c r="C66" s="30">
        <v>187.56446099999999</v>
      </c>
      <c r="D66" s="30">
        <v>130.764353</v>
      </c>
      <c r="E66" s="30">
        <v>318.32881400000002</v>
      </c>
      <c r="F66" s="31">
        <v>7999178.9100000001</v>
      </c>
      <c r="G66" s="62">
        <f t="shared" si="0"/>
        <v>2512.8667460181596</v>
      </c>
      <c r="H66" s="73">
        <v>273.75</v>
      </c>
      <c r="I66" s="64">
        <f t="shared" si="1"/>
        <v>189.38133333333334</v>
      </c>
      <c r="J66" s="73">
        <v>51843.14</v>
      </c>
      <c r="K66" s="33"/>
      <c r="L66" s="33"/>
      <c r="M66" s="33"/>
      <c r="N66" s="33"/>
      <c r="O66" s="33"/>
      <c r="P66" s="7"/>
      <c r="Q66" s="7"/>
      <c r="R66" s="7"/>
      <c r="S66" s="7"/>
      <c r="T66" s="7"/>
      <c r="U66" s="7"/>
      <c r="V66" s="7"/>
      <c r="W66" s="7"/>
      <c r="X66" s="7"/>
      <c r="Y66" s="7"/>
    </row>
    <row r="67" spans="1:25">
      <c r="A67" s="7"/>
      <c r="B67" s="76">
        <v>45064</v>
      </c>
      <c r="C67" s="30">
        <v>186.511831</v>
      </c>
      <c r="D67" s="30">
        <v>130.213472</v>
      </c>
      <c r="E67" s="30">
        <v>316.725303</v>
      </c>
      <c r="F67" s="31">
        <v>8110857.0999999996</v>
      </c>
      <c r="G67" s="62">
        <f t="shared" si="0"/>
        <v>2560.8491090463967</v>
      </c>
      <c r="H67" s="73">
        <v>246.37</v>
      </c>
      <c r="I67" s="64">
        <f t="shared" si="1"/>
        <v>165.74270406299468</v>
      </c>
      <c r="J67" s="73">
        <v>40834.03</v>
      </c>
      <c r="K67" s="33"/>
      <c r="L67" s="33"/>
      <c r="M67" s="33"/>
      <c r="N67" s="33"/>
      <c r="O67" s="33"/>
      <c r="P67" s="7"/>
      <c r="Q67" s="7"/>
      <c r="R67" s="7"/>
      <c r="S67" s="7"/>
      <c r="T67" s="7"/>
      <c r="U67" s="7"/>
      <c r="V67" s="7"/>
      <c r="W67" s="7"/>
      <c r="X67" s="7"/>
      <c r="Y67" s="7"/>
    </row>
    <row r="68" spans="1:25">
      <c r="A68" s="7"/>
      <c r="B68" s="72">
        <v>45034</v>
      </c>
      <c r="C68" s="30">
        <v>185.34601499999999</v>
      </c>
      <c r="D68" s="30">
        <v>129.47248999999999</v>
      </c>
      <c r="E68" s="30">
        <v>314.81850500000002</v>
      </c>
      <c r="F68" s="31">
        <v>8100264.04</v>
      </c>
      <c r="G68" s="62">
        <f t="shared" si="0"/>
        <v>2572.9948879593339</v>
      </c>
      <c r="H68" s="73">
        <v>189.48</v>
      </c>
      <c r="I68" s="64">
        <f t="shared" si="1"/>
        <v>175.68350221659281</v>
      </c>
      <c r="J68" s="73">
        <v>33288.51</v>
      </c>
      <c r="K68" s="33"/>
      <c r="L68" s="33"/>
      <c r="M68" s="33"/>
      <c r="N68" s="33"/>
      <c r="O68" s="33"/>
      <c r="P68" s="7"/>
      <c r="Q68" s="7"/>
      <c r="R68" s="7"/>
      <c r="S68" s="7"/>
      <c r="T68" s="7"/>
      <c r="U68" s="7"/>
      <c r="V68" s="7"/>
      <c r="W68" s="7"/>
      <c r="X68" s="7"/>
      <c r="Y68" s="7"/>
    </row>
    <row r="69" spans="1:25">
      <c r="A69" s="7"/>
      <c r="B69" s="72">
        <v>45003</v>
      </c>
      <c r="C69" s="30">
        <v>184.76795100000001</v>
      </c>
      <c r="D69" s="30">
        <v>129.00926200000001</v>
      </c>
      <c r="E69" s="30">
        <v>313.77721300000002</v>
      </c>
      <c r="F69" s="31">
        <v>7759870.0599999996</v>
      </c>
      <c r="G69" s="62">
        <f t="shared" si="0"/>
        <v>2473.0508585401958</v>
      </c>
      <c r="H69" s="73">
        <v>190.08</v>
      </c>
      <c r="I69" s="64">
        <f t="shared" si="1"/>
        <v>142.16040614478112</v>
      </c>
      <c r="J69" s="73">
        <v>27021.85</v>
      </c>
      <c r="K69" s="33"/>
      <c r="L69" s="33"/>
      <c r="M69" s="33"/>
      <c r="N69" s="33"/>
      <c r="O69" s="33"/>
      <c r="P69" s="7"/>
      <c r="Q69" s="7"/>
      <c r="R69" s="7"/>
      <c r="S69" s="7"/>
      <c r="T69" s="7"/>
      <c r="U69" s="7"/>
      <c r="V69" s="7"/>
      <c r="W69" s="7"/>
      <c r="X69" s="7"/>
      <c r="Y69" s="7"/>
    </row>
    <row r="70" spans="1:25">
      <c r="A70" s="7"/>
      <c r="B70" s="72">
        <v>44975</v>
      </c>
      <c r="C70" s="30">
        <v>182.84383500000001</v>
      </c>
      <c r="D70" s="30">
        <v>128.534741</v>
      </c>
      <c r="E70" s="30">
        <v>311.37857600000001</v>
      </c>
      <c r="F70" s="31">
        <v>7475824.1500000004</v>
      </c>
      <c r="G70" s="62">
        <f t="shared" si="0"/>
        <v>2400.8794201692281</v>
      </c>
      <c r="H70" s="73">
        <v>178.05</v>
      </c>
      <c r="I70" s="64">
        <f t="shared" si="1"/>
        <v>135.76298792474023</v>
      </c>
      <c r="J70" s="73">
        <v>24172.6</v>
      </c>
      <c r="K70" s="33"/>
      <c r="L70" s="33"/>
      <c r="M70" s="33"/>
      <c r="N70" s="33"/>
      <c r="O70" s="33"/>
      <c r="P70" s="7"/>
      <c r="Q70" s="7"/>
      <c r="R70" s="7"/>
      <c r="S70" s="7"/>
      <c r="T70" s="7"/>
      <c r="U70" s="7"/>
      <c r="V70" s="7"/>
      <c r="W70" s="7"/>
      <c r="X70" s="7"/>
      <c r="Y70" s="7"/>
    </row>
    <row r="71" spans="1:25">
      <c r="A71" s="7"/>
      <c r="B71" s="72">
        <v>44944</v>
      </c>
      <c r="C71" s="30">
        <v>182.287373</v>
      </c>
      <c r="D71" s="30">
        <v>127.81178199999999</v>
      </c>
      <c r="E71" s="30">
        <v>310.099155</v>
      </c>
      <c r="F71" s="31">
        <v>7358855.8799999999</v>
      </c>
      <c r="G71" s="62">
        <f t="shared" si="0"/>
        <v>2373.0654409554904</v>
      </c>
      <c r="H71" s="73">
        <v>171.4</v>
      </c>
      <c r="I71" s="64">
        <f t="shared" si="1"/>
        <v>111.58809801633606</v>
      </c>
      <c r="J71" s="73">
        <v>19126.2</v>
      </c>
      <c r="K71" s="33"/>
      <c r="L71" s="33"/>
      <c r="M71" s="33"/>
      <c r="N71" s="33"/>
      <c r="O71" s="33"/>
      <c r="P71" s="7"/>
      <c r="Q71" s="7"/>
      <c r="R71" s="7"/>
      <c r="S71" s="7"/>
      <c r="T71" s="7"/>
      <c r="U71" s="7"/>
      <c r="V71" s="7"/>
      <c r="W71" s="7"/>
      <c r="X71" s="7"/>
      <c r="Y71" s="7"/>
    </row>
    <row r="72" spans="1:25">
      <c r="A72" s="7"/>
      <c r="B72" s="72">
        <v>45277</v>
      </c>
      <c r="C72" s="30">
        <v>180.87405999999999</v>
      </c>
      <c r="D72" s="30">
        <v>126.713724</v>
      </c>
      <c r="E72" s="30">
        <v>307.587784</v>
      </c>
      <c r="F72" s="31">
        <v>7123292.6699999999</v>
      </c>
      <c r="G72" s="62">
        <f t="shared" si="0"/>
        <v>2315.8568189431089</v>
      </c>
      <c r="H72" s="73">
        <v>151.83000000000001</v>
      </c>
      <c r="I72" s="64">
        <f t="shared" si="1"/>
        <v>102.5568069551472</v>
      </c>
      <c r="J72" s="73">
        <v>15571.2</v>
      </c>
      <c r="K72" s="33"/>
      <c r="L72" s="33"/>
      <c r="M72" s="33"/>
      <c r="N72" s="33"/>
      <c r="O72" s="33"/>
      <c r="P72" s="7"/>
      <c r="Q72" s="7"/>
      <c r="R72" s="7"/>
      <c r="S72" s="7"/>
      <c r="T72" s="7"/>
      <c r="U72" s="7"/>
      <c r="V72" s="7"/>
      <c r="W72" s="7"/>
      <c r="X72" s="7"/>
      <c r="Y72" s="7"/>
    </row>
    <row r="73" spans="1:25">
      <c r="A73" s="7"/>
      <c r="B73" s="72">
        <v>45247</v>
      </c>
      <c r="C73" s="30">
        <v>180.18849499999999</v>
      </c>
      <c r="D73" s="30">
        <v>126.50673500000001</v>
      </c>
      <c r="E73" s="30">
        <v>306.69522999999998</v>
      </c>
      <c r="F73" s="31">
        <v>6902672.0300000003</v>
      </c>
      <c r="G73" s="62">
        <f t="shared" si="0"/>
        <v>2250.6616845654889</v>
      </c>
      <c r="H73" s="73">
        <v>145.63999999999999</v>
      </c>
      <c r="I73" s="64">
        <f t="shared" si="1"/>
        <v>90.457566602581721</v>
      </c>
      <c r="J73" s="73">
        <v>13174.24</v>
      </c>
      <c r="K73" s="33"/>
      <c r="L73" s="33"/>
      <c r="M73" s="33"/>
      <c r="N73" s="33"/>
      <c r="O73" s="33"/>
      <c r="P73" s="7"/>
      <c r="Q73" s="7"/>
      <c r="R73" s="7"/>
      <c r="S73" s="7"/>
      <c r="T73" s="7"/>
      <c r="U73" s="7"/>
      <c r="V73" s="7"/>
      <c r="W73" s="7"/>
      <c r="X73" s="7"/>
      <c r="Y73" s="7"/>
    </row>
    <row r="74" spans="1:25">
      <c r="A74" s="7"/>
      <c r="B74" s="72">
        <v>45216</v>
      </c>
      <c r="C74" s="30">
        <v>182.01464200000001</v>
      </c>
      <c r="D74" s="30">
        <v>123.19104299999999</v>
      </c>
      <c r="E74" s="30">
        <v>305.20568500000002</v>
      </c>
      <c r="F74" s="31">
        <v>6708569.7000000002</v>
      </c>
      <c r="G74" s="62">
        <f t="shared" si="0"/>
        <v>2198.0487355600862</v>
      </c>
      <c r="H74" s="73">
        <v>105.02</v>
      </c>
      <c r="I74" s="64">
        <f t="shared" si="1"/>
        <v>92.071319748619317</v>
      </c>
      <c r="J74" s="73">
        <v>9669.33</v>
      </c>
      <c r="K74" s="33"/>
      <c r="L74" s="33"/>
      <c r="M74" s="33"/>
      <c r="N74" s="33"/>
      <c r="O74" s="33"/>
      <c r="P74" s="7"/>
      <c r="Q74" s="7"/>
      <c r="R74" s="7"/>
      <c r="S74" s="7"/>
      <c r="T74" s="7"/>
      <c r="U74" s="7"/>
      <c r="V74" s="7"/>
      <c r="W74" s="7"/>
      <c r="X74" s="7"/>
      <c r="Y74" s="7"/>
    </row>
    <row r="75" spans="1:25">
      <c r="A75" s="7"/>
      <c r="B75" s="72">
        <v>45186</v>
      </c>
      <c r="C75" s="30">
        <v>180.804698</v>
      </c>
      <c r="D75" s="30">
        <v>122.30926599999999</v>
      </c>
      <c r="E75" s="30">
        <v>303.11396400000001</v>
      </c>
      <c r="F75" s="31">
        <v>6674247.6799999997</v>
      </c>
      <c r="G75" s="62">
        <f t="shared" si="0"/>
        <v>2201.893832908338</v>
      </c>
      <c r="H75" s="73">
        <v>76.959999999999994</v>
      </c>
      <c r="I75" s="64">
        <f t="shared" si="1"/>
        <v>91.707120582120581</v>
      </c>
      <c r="J75" s="73">
        <v>7057.78</v>
      </c>
      <c r="K75" s="33"/>
      <c r="L75" s="33"/>
      <c r="M75" s="33"/>
      <c r="N75" s="33"/>
      <c r="O75" s="33"/>
      <c r="P75" s="7"/>
      <c r="Q75" s="7"/>
      <c r="R75" s="7"/>
      <c r="S75" s="7"/>
      <c r="T75" s="7"/>
      <c r="U75" s="7"/>
      <c r="V75" s="7"/>
      <c r="W75" s="7"/>
      <c r="X75" s="7"/>
      <c r="Y75" s="7"/>
    </row>
    <row r="76" spans="1:25">
      <c r="A76" s="7"/>
      <c r="B76" s="72">
        <v>45155</v>
      </c>
      <c r="C76" s="30">
        <v>176.899585</v>
      </c>
      <c r="D76" s="30">
        <v>118.93928200000001</v>
      </c>
      <c r="E76" s="30">
        <v>295.83886699999999</v>
      </c>
      <c r="F76" s="31">
        <v>6589999.54</v>
      </c>
      <c r="G76" s="62">
        <f t="shared" si="0"/>
        <v>2227.5638109444221</v>
      </c>
      <c r="H76" s="73">
        <v>30.98</v>
      </c>
      <c r="I76" s="64">
        <f t="shared" si="1"/>
        <v>171.91123305358298</v>
      </c>
      <c r="J76" s="73">
        <v>5325.81</v>
      </c>
      <c r="K76" s="33"/>
      <c r="L76" s="33"/>
      <c r="M76" s="33"/>
      <c r="N76" s="33"/>
      <c r="O76" s="33"/>
      <c r="P76" s="7"/>
      <c r="Q76" s="7"/>
      <c r="R76" s="7"/>
      <c r="S76" s="7"/>
      <c r="T76" s="7"/>
      <c r="U76" s="7"/>
      <c r="V76" s="7"/>
      <c r="W76" s="7"/>
      <c r="X76" s="7"/>
      <c r="Y76" s="7"/>
    </row>
    <row r="77" spans="1:25">
      <c r="A77" s="7"/>
      <c r="B77" s="76">
        <v>45124</v>
      </c>
      <c r="C77" s="30">
        <v>174.45540099999999</v>
      </c>
      <c r="D77" s="30">
        <v>117.294826</v>
      </c>
      <c r="E77" s="30">
        <v>291.750227</v>
      </c>
      <c r="F77" s="31">
        <v>6477662.2400000002</v>
      </c>
      <c r="G77" s="62">
        <f t="shared" si="0"/>
        <v>2220.2766752260318</v>
      </c>
      <c r="H77" s="73">
        <v>16.8</v>
      </c>
      <c r="I77" s="64">
        <f t="shared" si="1"/>
        <v>247.41785714285712</v>
      </c>
      <c r="J77" s="73">
        <v>4156.62</v>
      </c>
      <c r="K77" s="33"/>
      <c r="L77" s="33"/>
      <c r="M77" s="33"/>
      <c r="N77" s="33"/>
      <c r="O77" s="33"/>
      <c r="P77" s="7"/>
      <c r="Q77" s="7"/>
      <c r="R77" s="7"/>
      <c r="S77" s="7"/>
      <c r="T77" s="7"/>
      <c r="U77" s="7"/>
      <c r="V77" s="7"/>
      <c r="W77" s="7"/>
      <c r="X77" s="7"/>
      <c r="Y77" s="7"/>
    </row>
    <row r="78" spans="1:25">
      <c r="A78" s="7"/>
      <c r="B78" s="79"/>
      <c r="C78" s="7"/>
      <c r="D78" s="7"/>
      <c r="E78" s="7"/>
      <c r="F78" s="7"/>
      <c r="G78" s="7"/>
      <c r="H78" s="7"/>
      <c r="I78" s="80"/>
      <c r="J78" s="7"/>
      <c r="K78" s="80"/>
      <c r="L78" s="7"/>
      <c r="M78" s="7"/>
      <c r="N78" s="7"/>
      <c r="O78" s="7"/>
      <c r="P78" s="7"/>
      <c r="Q78" s="7"/>
      <c r="R78" s="7"/>
      <c r="S78" s="7"/>
      <c r="T78" s="7"/>
      <c r="U78" s="7"/>
      <c r="V78" s="7"/>
      <c r="W78" s="7"/>
      <c r="X78" s="7"/>
      <c r="Y78" s="7"/>
    </row>
    <row r="79" spans="1:25">
      <c r="A79" s="7"/>
      <c r="B79" s="79"/>
      <c r="C79" s="7"/>
      <c r="D79" s="7"/>
      <c r="E79" s="7"/>
      <c r="F79" s="7"/>
      <c r="G79" s="7"/>
      <c r="H79" s="7"/>
      <c r="I79" s="7"/>
      <c r="J79" s="7"/>
      <c r="K79" s="7"/>
      <c r="L79" s="7"/>
      <c r="M79" s="7"/>
      <c r="N79" s="7"/>
      <c r="O79" s="7"/>
      <c r="P79" s="7"/>
      <c r="Q79" s="7"/>
      <c r="R79" s="7"/>
      <c r="S79" s="7"/>
      <c r="T79" s="7"/>
      <c r="U79" s="7"/>
      <c r="V79" s="7"/>
      <c r="W79" s="7"/>
      <c r="X79" s="7"/>
      <c r="Y79" s="7"/>
    </row>
    <row r="80" spans="1:25">
      <c r="A80" s="7"/>
      <c r="B80" s="79"/>
      <c r="C80" s="7"/>
      <c r="D80" s="7"/>
      <c r="E80" s="7"/>
      <c r="F80" s="7"/>
      <c r="G80" s="7"/>
      <c r="H80" s="7"/>
      <c r="I80" s="7"/>
      <c r="J80" s="7"/>
      <c r="K80" s="7"/>
      <c r="L80" s="7"/>
      <c r="M80" s="7"/>
      <c r="N80" s="7"/>
      <c r="O80" s="7"/>
      <c r="P80" s="7"/>
      <c r="Q80" s="7"/>
      <c r="R80" s="7"/>
      <c r="S80" s="7"/>
      <c r="T80" s="7"/>
      <c r="U80" s="7"/>
      <c r="V80" s="7"/>
      <c r="W80" s="7"/>
      <c r="X80" s="7"/>
      <c r="Y80" s="7"/>
    </row>
    <row r="81" spans="1:25">
      <c r="A81" s="7"/>
      <c r="B81" s="79"/>
      <c r="C81" s="7"/>
      <c r="D81" s="7"/>
      <c r="E81" s="7"/>
      <c r="F81" s="7"/>
      <c r="G81" s="7"/>
      <c r="H81" s="7"/>
      <c r="I81" s="7"/>
      <c r="J81" s="7"/>
      <c r="K81" s="7"/>
      <c r="L81" s="7"/>
      <c r="M81" s="7"/>
      <c r="N81" s="7"/>
      <c r="O81" s="7"/>
      <c r="P81" s="7"/>
      <c r="Q81" s="7"/>
      <c r="R81" s="7"/>
      <c r="S81" s="7"/>
      <c r="T81" s="7"/>
      <c r="U81" s="7"/>
      <c r="V81" s="7"/>
      <c r="W81" s="7"/>
      <c r="X81" s="7"/>
      <c r="Y81" s="7"/>
    </row>
    <row r="82" spans="1:25">
      <c r="A82" s="7"/>
      <c r="B82" s="79"/>
      <c r="C82" s="7"/>
      <c r="D82" s="7"/>
      <c r="E82" s="7"/>
      <c r="F82" s="7"/>
      <c r="G82" s="7"/>
      <c r="H82" s="7"/>
      <c r="I82" s="7"/>
      <c r="J82" s="7"/>
      <c r="K82" s="7"/>
      <c r="L82" s="7"/>
      <c r="M82" s="7"/>
      <c r="N82" s="7"/>
      <c r="O82" s="7"/>
      <c r="P82" s="7"/>
      <c r="Q82" s="7"/>
      <c r="R82" s="7"/>
      <c r="S82" s="7"/>
      <c r="T82" s="7"/>
      <c r="U82" s="7"/>
      <c r="V82" s="7"/>
      <c r="W82" s="7"/>
      <c r="X82" s="7"/>
      <c r="Y82" s="7"/>
    </row>
    <row r="83" spans="1:25">
      <c r="A83" s="7"/>
      <c r="B83" s="79"/>
      <c r="C83" s="7"/>
      <c r="D83" s="7"/>
      <c r="E83" s="7"/>
      <c r="F83" s="7"/>
      <c r="G83" s="7"/>
      <c r="H83" s="7"/>
      <c r="I83" s="7"/>
      <c r="J83" s="7"/>
      <c r="K83" s="7"/>
      <c r="L83" s="7"/>
      <c r="M83" s="7"/>
      <c r="N83" s="7"/>
      <c r="O83" s="7"/>
      <c r="P83" s="7"/>
      <c r="Q83" s="7"/>
      <c r="R83" s="7"/>
      <c r="S83" s="7"/>
      <c r="T83" s="7"/>
      <c r="U83" s="7"/>
      <c r="V83" s="7"/>
      <c r="W83" s="7"/>
      <c r="X83" s="7"/>
      <c r="Y83" s="7"/>
    </row>
    <row r="84" spans="1:25">
      <c r="A84" s="7"/>
      <c r="B84" s="79"/>
      <c r="C84" s="7"/>
      <c r="D84" s="7"/>
      <c r="E84" s="7"/>
      <c r="F84" s="7"/>
      <c r="G84" s="7"/>
      <c r="H84" s="7"/>
      <c r="I84" s="7"/>
      <c r="J84" s="7"/>
      <c r="K84" s="7"/>
      <c r="L84" s="7"/>
      <c r="M84" s="7"/>
      <c r="N84" s="7"/>
      <c r="O84" s="7"/>
      <c r="P84" s="7"/>
      <c r="Q84" s="7"/>
      <c r="R84" s="7"/>
      <c r="S84" s="7"/>
      <c r="T84" s="7"/>
      <c r="U84" s="7"/>
      <c r="V84" s="7"/>
      <c r="W84" s="7"/>
      <c r="X84" s="7"/>
      <c r="Y84" s="7"/>
    </row>
    <row r="85" spans="1:25">
      <c r="A85" s="7"/>
      <c r="B85" s="81"/>
      <c r="C85" s="7"/>
      <c r="D85" s="7"/>
      <c r="E85" s="7"/>
      <c r="F85" s="7"/>
      <c r="G85" s="7"/>
      <c r="H85" s="7"/>
      <c r="I85" s="7"/>
      <c r="J85" s="7"/>
      <c r="K85" s="7"/>
      <c r="L85" s="7"/>
      <c r="M85" s="7"/>
      <c r="N85" s="7"/>
      <c r="O85" s="7"/>
      <c r="P85" s="7"/>
      <c r="Q85" s="7"/>
      <c r="R85" s="7"/>
      <c r="S85" s="7"/>
      <c r="T85" s="7"/>
      <c r="U85" s="7"/>
      <c r="V85" s="7"/>
      <c r="W85" s="7"/>
      <c r="X85" s="7"/>
      <c r="Y85" s="7"/>
    </row>
    <row r="86" spans="1:25">
      <c r="A86" s="7"/>
      <c r="B86" s="79"/>
      <c r="C86" s="7"/>
      <c r="D86" s="7"/>
      <c r="E86" s="7"/>
      <c r="F86" s="7"/>
      <c r="G86" s="7"/>
      <c r="H86" s="7"/>
      <c r="I86" s="7"/>
      <c r="J86" s="7"/>
      <c r="K86" s="7"/>
      <c r="L86" s="7"/>
      <c r="M86" s="7"/>
      <c r="N86" s="7"/>
      <c r="O86" s="7"/>
      <c r="P86" s="7"/>
      <c r="Q86" s="7"/>
      <c r="R86" s="7"/>
      <c r="S86" s="7"/>
      <c r="T86" s="7"/>
      <c r="U86" s="7"/>
      <c r="V86" s="7"/>
      <c r="W86" s="7"/>
      <c r="X86" s="7"/>
      <c r="Y86" s="7"/>
    </row>
    <row r="87" spans="1:25">
      <c r="A87" s="7"/>
      <c r="B87" s="79"/>
      <c r="C87" s="7"/>
      <c r="D87" s="7"/>
      <c r="E87" s="7"/>
      <c r="F87" s="7"/>
      <c r="G87" s="7"/>
      <c r="H87" s="7"/>
      <c r="I87" s="7"/>
      <c r="J87" s="7"/>
      <c r="K87" s="7"/>
      <c r="L87" s="7"/>
      <c r="M87" s="7"/>
      <c r="N87" s="7"/>
      <c r="O87" s="7"/>
      <c r="P87" s="7"/>
      <c r="Q87" s="7"/>
      <c r="R87" s="7"/>
      <c r="S87" s="7"/>
      <c r="T87" s="7"/>
      <c r="U87" s="7"/>
      <c r="V87" s="7"/>
      <c r="W87" s="7"/>
      <c r="X87" s="7"/>
      <c r="Y87" s="7"/>
    </row>
    <row r="88" spans="1:25">
      <c r="A88" s="7"/>
      <c r="B88" s="7"/>
      <c r="C88" s="7"/>
      <c r="D88" s="7"/>
      <c r="E88" s="7"/>
      <c r="F88" s="7"/>
      <c r="G88" s="7"/>
      <c r="H88" s="7"/>
      <c r="I88" s="7"/>
      <c r="J88" s="7"/>
      <c r="K88" s="7"/>
      <c r="L88" s="7"/>
      <c r="M88" s="7"/>
      <c r="N88" s="7"/>
      <c r="O88" s="7"/>
      <c r="P88" s="7"/>
      <c r="Q88" s="7"/>
      <c r="R88" s="7"/>
      <c r="S88" s="7"/>
      <c r="T88" s="7"/>
      <c r="U88" s="7"/>
      <c r="V88" s="7"/>
      <c r="W88" s="7"/>
      <c r="X88" s="7"/>
      <c r="Y88" s="7"/>
    </row>
    <row r="89" spans="1:25">
      <c r="A89" s="7"/>
      <c r="B89" s="7"/>
      <c r="C89" s="7"/>
      <c r="D89" s="7"/>
      <c r="E89" s="7"/>
      <c r="F89" s="7"/>
      <c r="G89" s="7"/>
      <c r="H89" s="7"/>
      <c r="I89" s="7"/>
      <c r="J89" s="7"/>
      <c r="K89" s="7"/>
      <c r="L89" s="7"/>
      <c r="M89" s="7"/>
      <c r="N89" s="7"/>
      <c r="O89" s="7"/>
      <c r="P89" s="7"/>
      <c r="Q89" s="7"/>
      <c r="R89" s="7"/>
      <c r="S89" s="7"/>
      <c r="T89" s="7"/>
      <c r="U89" s="7"/>
      <c r="V89" s="7"/>
      <c r="W89" s="7"/>
      <c r="X89" s="7"/>
      <c r="Y89" s="7"/>
    </row>
    <row r="90" spans="1:25">
      <c r="A90" s="7"/>
      <c r="B90" s="7"/>
      <c r="C90" s="7"/>
      <c r="D90" s="7"/>
      <c r="E90" s="7"/>
      <c r="F90" s="7"/>
      <c r="G90" s="7"/>
      <c r="H90" s="7"/>
      <c r="I90" s="7"/>
      <c r="J90" s="7"/>
      <c r="K90" s="7"/>
      <c r="L90" s="7"/>
      <c r="M90" s="7"/>
      <c r="N90" s="7"/>
      <c r="O90" s="7"/>
      <c r="P90" s="7"/>
      <c r="Q90" s="7"/>
      <c r="R90" s="7"/>
      <c r="S90" s="7"/>
      <c r="T90" s="7"/>
      <c r="U90" s="7"/>
      <c r="V90" s="7"/>
      <c r="W90" s="7"/>
      <c r="X90" s="7"/>
      <c r="Y90" s="7"/>
    </row>
    <row r="91" spans="1:25">
      <c r="A91" s="7"/>
      <c r="B91" s="7"/>
      <c r="C91" s="7"/>
      <c r="D91" s="7"/>
      <c r="E91" s="7"/>
      <c r="F91" s="7"/>
      <c r="G91" s="7"/>
      <c r="H91" s="7"/>
      <c r="I91" s="7"/>
      <c r="J91" s="7"/>
      <c r="K91" s="7"/>
      <c r="L91" s="7"/>
      <c r="M91" s="7"/>
      <c r="N91" s="7"/>
      <c r="O91" s="7"/>
      <c r="P91" s="7"/>
      <c r="Q91" s="7"/>
      <c r="R91" s="7"/>
      <c r="S91" s="7"/>
      <c r="T91" s="7"/>
      <c r="U91" s="7"/>
      <c r="V91" s="7"/>
      <c r="W91" s="7"/>
      <c r="X91" s="7"/>
      <c r="Y91" s="7"/>
    </row>
    <row r="92" spans="1:25">
      <c r="A92" s="7"/>
      <c r="B92" s="7"/>
      <c r="C92" s="7"/>
      <c r="D92" s="7"/>
      <c r="E92" s="7"/>
      <c r="F92" s="7"/>
      <c r="G92" s="7"/>
      <c r="H92" s="7"/>
      <c r="I92" s="7"/>
      <c r="J92" s="7"/>
      <c r="K92" s="7"/>
      <c r="L92" s="7"/>
      <c r="M92" s="7"/>
      <c r="N92" s="7"/>
      <c r="O92" s="7"/>
      <c r="P92" s="7"/>
      <c r="Q92" s="7"/>
      <c r="R92" s="7"/>
      <c r="S92" s="7"/>
      <c r="T92" s="7"/>
      <c r="U92" s="7"/>
      <c r="V92" s="7"/>
      <c r="W92" s="7"/>
      <c r="X92" s="7"/>
      <c r="Y92" s="7"/>
    </row>
    <row r="93" spans="1:25">
      <c r="A93" s="7"/>
      <c r="B93" s="7"/>
      <c r="C93" s="7"/>
      <c r="D93" s="7"/>
      <c r="E93" s="7"/>
      <c r="F93" s="7"/>
      <c r="G93" s="7"/>
      <c r="H93" s="7"/>
      <c r="I93" s="7"/>
      <c r="J93" s="7"/>
      <c r="K93" s="7"/>
      <c r="L93" s="7"/>
      <c r="M93" s="7"/>
      <c r="N93" s="7"/>
      <c r="O93" s="7"/>
      <c r="P93" s="7"/>
      <c r="Q93" s="7"/>
      <c r="R93" s="7"/>
      <c r="S93" s="7"/>
      <c r="T93" s="7"/>
      <c r="U93" s="7"/>
      <c r="V93" s="7"/>
      <c r="W93" s="7"/>
      <c r="X93" s="7"/>
      <c r="Y93" s="7"/>
    </row>
    <row r="94" spans="1:25">
      <c r="A94" s="7"/>
      <c r="B94" s="7"/>
      <c r="C94" s="7"/>
      <c r="D94" s="7"/>
      <c r="E94" s="7"/>
      <c r="F94" s="7"/>
      <c r="G94" s="7"/>
      <c r="H94" s="7"/>
      <c r="I94" s="7"/>
      <c r="J94" s="7"/>
      <c r="K94" s="7"/>
      <c r="L94" s="7"/>
      <c r="M94" s="7"/>
      <c r="N94" s="7"/>
      <c r="O94" s="7"/>
      <c r="P94" s="7"/>
      <c r="Q94" s="7"/>
      <c r="R94" s="7"/>
      <c r="S94" s="7"/>
      <c r="T94" s="7"/>
      <c r="U94" s="7"/>
      <c r="V94" s="7"/>
      <c r="W94" s="7"/>
      <c r="X94" s="7"/>
      <c r="Y94" s="7"/>
    </row>
    <row r="95" spans="1:25">
      <c r="A95" s="7"/>
      <c r="B95" s="7"/>
      <c r="C95" s="7"/>
      <c r="D95" s="7"/>
      <c r="E95" s="7"/>
      <c r="F95" s="7"/>
      <c r="G95" s="7"/>
      <c r="H95" s="7"/>
      <c r="I95" s="7"/>
      <c r="J95" s="7"/>
      <c r="K95" s="7"/>
      <c r="L95" s="7"/>
      <c r="M95" s="7"/>
      <c r="N95" s="7"/>
      <c r="O95" s="7"/>
      <c r="P95" s="7"/>
      <c r="Q95" s="7"/>
      <c r="R95" s="7"/>
      <c r="S95" s="7"/>
      <c r="T95" s="7"/>
      <c r="U95" s="7"/>
      <c r="V95" s="7"/>
      <c r="W95" s="7"/>
      <c r="X95" s="7"/>
      <c r="Y95" s="7"/>
    </row>
    <row r="96" spans="1:25">
      <c r="A96" s="7"/>
      <c r="B96" s="7"/>
      <c r="C96" s="7"/>
      <c r="D96" s="7"/>
      <c r="E96" s="7"/>
      <c r="F96" s="7"/>
      <c r="G96" s="7"/>
      <c r="H96" s="7"/>
      <c r="I96" s="7"/>
      <c r="J96" s="7"/>
      <c r="K96" s="7"/>
      <c r="L96" s="7"/>
      <c r="M96" s="7"/>
      <c r="N96" s="7"/>
      <c r="O96" s="7"/>
      <c r="P96" s="7"/>
      <c r="Q96" s="7"/>
      <c r="R96" s="7"/>
      <c r="S96" s="7"/>
      <c r="T96" s="7"/>
      <c r="U96" s="7"/>
      <c r="V96" s="7"/>
      <c r="W96" s="7"/>
      <c r="X96" s="7"/>
      <c r="Y96" s="7"/>
    </row>
    <row r="97" spans="1:25">
      <c r="A97" s="7"/>
      <c r="B97" s="7"/>
      <c r="C97" s="7"/>
      <c r="D97" s="7"/>
      <c r="E97" s="7"/>
      <c r="F97" s="7"/>
      <c r="G97" s="7"/>
      <c r="H97" s="7"/>
      <c r="I97" s="7"/>
      <c r="J97" s="7"/>
      <c r="K97" s="7"/>
      <c r="L97" s="7"/>
      <c r="M97" s="7"/>
      <c r="N97" s="7"/>
      <c r="O97" s="7"/>
      <c r="P97" s="7"/>
      <c r="Q97" s="7"/>
      <c r="R97" s="7"/>
      <c r="S97" s="7"/>
      <c r="T97" s="7"/>
      <c r="U97" s="7"/>
      <c r="V97" s="7"/>
      <c r="W97" s="7"/>
      <c r="X97" s="7"/>
      <c r="Y97" s="7"/>
    </row>
    <row r="98" spans="1:25">
      <c r="A98" s="7"/>
      <c r="B98" s="7"/>
      <c r="C98" s="7"/>
      <c r="D98" s="7"/>
      <c r="E98" s="7"/>
      <c r="F98" s="7"/>
      <c r="G98" s="7"/>
      <c r="H98" s="7"/>
      <c r="I98" s="7"/>
      <c r="J98" s="7"/>
      <c r="K98" s="7"/>
      <c r="L98" s="7"/>
      <c r="M98" s="7"/>
      <c r="N98" s="7"/>
      <c r="O98" s="7"/>
      <c r="P98" s="7"/>
      <c r="Q98" s="7"/>
      <c r="R98" s="7"/>
      <c r="S98" s="7"/>
      <c r="T98" s="7"/>
      <c r="U98" s="7"/>
      <c r="V98" s="7"/>
      <c r="W98" s="7"/>
      <c r="X98" s="7"/>
      <c r="Y98" s="7"/>
    </row>
    <row r="99" spans="1:25">
      <c r="A99" s="7"/>
      <c r="B99" s="7"/>
      <c r="C99" s="7"/>
      <c r="D99" s="7"/>
      <c r="E99" s="7"/>
      <c r="F99" s="7"/>
      <c r="G99" s="7"/>
      <c r="H99" s="7"/>
      <c r="I99" s="7"/>
      <c r="J99" s="7"/>
      <c r="K99" s="7"/>
      <c r="L99" s="7"/>
      <c r="M99" s="7"/>
      <c r="N99" s="7"/>
      <c r="O99" s="7"/>
      <c r="P99" s="7"/>
      <c r="Q99" s="7"/>
      <c r="R99" s="7"/>
      <c r="S99" s="7"/>
      <c r="T99" s="7"/>
      <c r="U99" s="7"/>
      <c r="V99" s="7"/>
      <c r="W99" s="7"/>
      <c r="X99" s="7"/>
      <c r="Y99" s="7"/>
    </row>
    <row r="100" spans="1:25">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workbookViewId="0"/>
  </sheetViews>
  <sheetFormatPr defaultColWidth="12.6640625" defaultRowHeight="15.75" customHeight="1"/>
  <cols>
    <col min="3" max="3" width="17.6640625" customWidth="1"/>
    <col min="4" max="4" width="15.44140625" customWidth="1"/>
    <col min="5" max="5" width="20.88671875" customWidth="1"/>
    <col min="6" max="6" width="15.6640625" customWidth="1"/>
    <col min="7" max="7" width="16.109375" customWidth="1"/>
    <col min="9" max="11" width="17.6640625" customWidth="1"/>
    <col min="12" max="12" width="18.88671875" customWidth="1"/>
  </cols>
  <sheetData>
    <row r="1" spans="1:25">
      <c r="A1" s="7"/>
      <c r="B1" s="7"/>
      <c r="C1" s="7"/>
      <c r="D1" s="7"/>
      <c r="E1" s="7"/>
      <c r="F1" s="7"/>
      <c r="G1" s="7"/>
      <c r="H1" s="7"/>
      <c r="I1" s="7"/>
      <c r="J1" s="7"/>
      <c r="K1" s="7"/>
      <c r="L1" s="7"/>
      <c r="M1" s="7"/>
      <c r="N1" s="7"/>
      <c r="O1" s="7"/>
      <c r="P1" s="7"/>
      <c r="Q1" s="7"/>
      <c r="R1" s="7"/>
      <c r="S1" s="7"/>
      <c r="T1" s="7"/>
      <c r="U1" s="7"/>
      <c r="V1" s="7"/>
      <c r="W1" s="7"/>
      <c r="X1" s="7"/>
      <c r="Y1" s="7"/>
    </row>
    <row r="2" spans="1:25">
      <c r="A2" s="7"/>
      <c r="B2" s="14" t="s">
        <v>0</v>
      </c>
      <c r="C2" s="14" t="s">
        <v>25</v>
      </c>
      <c r="D2" s="14" t="s">
        <v>26</v>
      </c>
      <c r="E2" s="14" t="s">
        <v>27</v>
      </c>
      <c r="F2" s="14" t="s">
        <v>45</v>
      </c>
      <c r="G2" s="14" t="s">
        <v>46</v>
      </c>
      <c r="H2" s="14" t="s">
        <v>47</v>
      </c>
      <c r="I2" s="14" t="s">
        <v>74</v>
      </c>
      <c r="J2" s="14" t="s">
        <v>49</v>
      </c>
      <c r="K2" s="33"/>
      <c r="L2" s="33"/>
      <c r="M2" s="33"/>
      <c r="N2" s="33"/>
      <c r="O2" s="33"/>
      <c r="P2" s="7"/>
      <c r="Q2" s="7"/>
      <c r="R2" s="7"/>
      <c r="S2" s="7"/>
      <c r="T2" s="7"/>
      <c r="U2" s="7"/>
      <c r="V2" s="7"/>
      <c r="W2" s="7"/>
      <c r="X2" s="7"/>
      <c r="Y2" s="7"/>
    </row>
    <row r="3" spans="1:25">
      <c r="A3" s="7"/>
      <c r="B3" s="60">
        <v>45192</v>
      </c>
      <c r="C3" s="18">
        <v>337.10800599999999</v>
      </c>
      <c r="D3" s="18">
        <v>167.732561</v>
      </c>
      <c r="E3" s="18">
        <v>504.84056700000002</v>
      </c>
      <c r="F3" s="61">
        <v>20426182.52</v>
      </c>
      <c r="G3" s="62">
        <f t="shared" ref="G3:G83" si="0">F3/E3/10</f>
        <v>4046.0659969110602</v>
      </c>
      <c r="H3" s="63">
        <v>11408.79</v>
      </c>
      <c r="I3" s="64">
        <f t="shared" ref="I3:I83" si="1">J3/H3</f>
        <v>150.39003610374107</v>
      </c>
      <c r="J3" s="63">
        <v>1715768.34</v>
      </c>
      <c r="K3" s="33"/>
      <c r="L3" s="65">
        <f t="array" ref="L3:N7">LINEST(E3:E83,H3:I83,1,1)</f>
        <v>-0.14161075634157275</v>
      </c>
      <c r="M3" s="66">
        <v>1.8470609707614574E-2</v>
      </c>
      <c r="N3" s="67">
        <v>359.89915380083022</v>
      </c>
      <c r="O3" s="33"/>
      <c r="P3" s="7">
        <f t="array" ref="P3:Q7">LINEST(H3:H83,I3:I83,1,1)</f>
        <v>-13.518526260315072</v>
      </c>
      <c r="Q3" s="7">
        <v>5410.5561137939876</v>
      </c>
      <c r="R3" s="7"/>
      <c r="S3" s="7"/>
      <c r="T3" s="7"/>
      <c r="U3" s="7"/>
      <c r="V3" s="7"/>
      <c r="W3" s="7"/>
      <c r="X3" s="7"/>
      <c r="Y3" s="7"/>
    </row>
    <row r="4" spans="1:25">
      <c r="A4" s="7"/>
      <c r="B4" s="60">
        <v>45161</v>
      </c>
      <c r="C4" s="18">
        <v>335.057635</v>
      </c>
      <c r="D4" s="18">
        <v>166.76813000000001</v>
      </c>
      <c r="E4" s="18">
        <v>501.82576499999999</v>
      </c>
      <c r="F4" s="61">
        <v>20297175.050000001</v>
      </c>
      <c r="G4" s="62">
        <f t="shared" si="0"/>
        <v>4044.6657915222831</v>
      </c>
      <c r="H4" s="63">
        <v>10555.69</v>
      </c>
      <c r="I4" s="64">
        <f t="shared" si="1"/>
        <v>149.60018530290296</v>
      </c>
      <c r="J4" s="63">
        <v>1579133.18</v>
      </c>
      <c r="K4" s="33"/>
      <c r="L4" s="66">
        <v>5.838593184190731E-2</v>
      </c>
      <c r="M4" s="66">
        <v>9.6490402880429189E-4</v>
      </c>
      <c r="N4" s="67">
        <v>11.890613344532944</v>
      </c>
      <c r="O4" s="33"/>
      <c r="P4" s="7">
        <v>6.6357852329466409</v>
      </c>
      <c r="Q4" s="7">
        <v>1245.6750052347886</v>
      </c>
      <c r="R4" s="7"/>
      <c r="S4" s="7"/>
      <c r="T4" s="7"/>
      <c r="U4" s="7"/>
      <c r="V4" s="7"/>
      <c r="W4" s="7"/>
      <c r="X4" s="7"/>
      <c r="Y4" s="7"/>
    </row>
    <row r="5" spans="1:25">
      <c r="A5" s="7"/>
      <c r="B5" s="60">
        <v>45130</v>
      </c>
      <c r="C5" s="18">
        <v>330.29007799999999</v>
      </c>
      <c r="D5" s="18">
        <v>165.32258999999999</v>
      </c>
      <c r="E5" s="18">
        <v>495.61266799999999</v>
      </c>
      <c r="F5" s="61">
        <v>20059024.559999999</v>
      </c>
      <c r="G5" s="62">
        <f t="shared" si="0"/>
        <v>4047.3187743457761</v>
      </c>
      <c r="H5" s="63">
        <v>10586.02</v>
      </c>
      <c r="I5" s="64">
        <f t="shared" si="1"/>
        <v>148.92627824243672</v>
      </c>
      <c r="J5" s="63">
        <v>1576536.56</v>
      </c>
      <c r="K5" s="33"/>
      <c r="L5" s="66">
        <v>0.84136994051284497</v>
      </c>
      <c r="M5" s="68">
        <v>27.123153684475433</v>
      </c>
      <c r="N5" s="66" t="e">
        <v>#N/A</v>
      </c>
      <c r="O5" s="33"/>
      <c r="P5" s="7">
        <v>4.9912635887303825E-2</v>
      </c>
      <c r="Q5" s="7">
        <v>3162.5872764958526</v>
      </c>
      <c r="R5" s="7"/>
      <c r="S5" s="7"/>
      <c r="T5" s="7"/>
      <c r="U5" s="7"/>
      <c r="V5" s="7"/>
      <c r="W5" s="7"/>
      <c r="X5" s="7"/>
      <c r="Y5" s="7"/>
    </row>
    <row r="6" spans="1:25">
      <c r="A6" s="7"/>
      <c r="B6" s="60">
        <v>45100</v>
      </c>
      <c r="C6" s="18">
        <v>328.48374799999999</v>
      </c>
      <c r="D6" s="18">
        <v>164.47766200000001</v>
      </c>
      <c r="E6" s="18">
        <v>492.96141</v>
      </c>
      <c r="F6" s="61">
        <v>19808626.07</v>
      </c>
      <c r="G6" s="62">
        <f t="shared" si="0"/>
        <v>4018.2914256919221</v>
      </c>
      <c r="H6" s="63">
        <v>9964.61</v>
      </c>
      <c r="I6" s="64">
        <f t="shared" si="1"/>
        <v>153.90920467534605</v>
      </c>
      <c r="J6" s="63">
        <v>1533645.2</v>
      </c>
      <c r="K6" s="33"/>
      <c r="L6" s="68">
        <v>206.85504239288258</v>
      </c>
      <c r="M6" s="66">
        <v>78</v>
      </c>
      <c r="N6" s="66" t="e">
        <v>#N/A</v>
      </c>
      <c r="O6" s="33"/>
      <c r="P6" s="7">
        <v>4.1502480551138934</v>
      </c>
      <c r="Q6" s="7">
        <v>79</v>
      </c>
      <c r="R6" s="7"/>
      <c r="S6" s="7"/>
      <c r="T6" s="7"/>
      <c r="U6" s="7"/>
      <c r="V6" s="7"/>
      <c r="W6" s="7"/>
      <c r="X6" s="7"/>
      <c r="Y6" s="7"/>
    </row>
    <row r="7" spans="1:25">
      <c r="A7" s="7"/>
      <c r="B7" s="60">
        <v>45069</v>
      </c>
      <c r="C7" s="18">
        <v>327.662622</v>
      </c>
      <c r="D7" s="18">
        <v>163.10567399999999</v>
      </c>
      <c r="E7" s="18">
        <v>490.76829600000002</v>
      </c>
      <c r="F7" s="61">
        <v>19698855.260000002</v>
      </c>
      <c r="G7" s="62">
        <f t="shared" si="0"/>
        <v>4013.8809740880251</v>
      </c>
      <c r="H7" s="63">
        <v>9335.06</v>
      </c>
      <c r="I7" s="64">
        <f t="shared" si="1"/>
        <v>158.05621709983654</v>
      </c>
      <c r="J7" s="63">
        <v>1475464.27</v>
      </c>
      <c r="K7" s="33"/>
      <c r="L7" s="67">
        <v>304352.22222663258</v>
      </c>
      <c r="M7" s="66">
        <v>57381.906331750521</v>
      </c>
      <c r="N7" s="66" t="e">
        <v>#N/A</v>
      </c>
      <c r="O7" s="33"/>
      <c r="P7" s="7">
        <v>41510607.904932499</v>
      </c>
      <c r="Q7" s="7">
        <v>790154704.23482299</v>
      </c>
      <c r="R7" s="7"/>
      <c r="S7" s="7"/>
      <c r="T7" s="7"/>
      <c r="U7" s="7"/>
      <c r="V7" s="7"/>
      <c r="W7" s="7"/>
      <c r="X7" s="7"/>
      <c r="Y7" s="7"/>
    </row>
    <row r="8" spans="1:25">
      <c r="A8" s="7"/>
      <c r="B8" s="60">
        <v>45039</v>
      </c>
      <c r="C8" s="18">
        <v>325.71658000000002</v>
      </c>
      <c r="D8" s="18">
        <v>162.455645</v>
      </c>
      <c r="E8" s="18">
        <v>488.17222500000003</v>
      </c>
      <c r="F8" s="69">
        <v>19934140.710000001</v>
      </c>
      <c r="G8" s="62">
        <f t="shared" si="0"/>
        <v>4083.4237773359591</v>
      </c>
      <c r="H8" s="63">
        <v>9415.19</v>
      </c>
      <c r="I8" s="64">
        <f t="shared" si="1"/>
        <v>158.16414751056536</v>
      </c>
      <c r="J8" s="63">
        <v>1489145.5</v>
      </c>
      <c r="K8" s="33"/>
      <c r="L8" s="33"/>
      <c r="M8" s="33"/>
      <c r="N8" s="33"/>
      <c r="O8" s="33"/>
      <c r="P8" s="7"/>
      <c r="Q8" s="7"/>
      <c r="R8" s="7"/>
      <c r="S8" s="7"/>
      <c r="T8" s="7"/>
      <c r="U8" s="7"/>
      <c r="V8" s="7"/>
      <c r="W8" s="7"/>
      <c r="X8" s="7"/>
      <c r="Y8" s="7"/>
    </row>
    <row r="9" spans="1:25">
      <c r="A9" s="7"/>
      <c r="B9" s="60">
        <v>45008</v>
      </c>
      <c r="C9" s="18">
        <v>323.861876</v>
      </c>
      <c r="D9" s="18">
        <v>161.760468</v>
      </c>
      <c r="E9" s="18">
        <v>485.622344</v>
      </c>
      <c r="F9" s="69">
        <v>19547454.239999998</v>
      </c>
      <c r="G9" s="62">
        <f t="shared" si="0"/>
        <v>4025.2378173109755</v>
      </c>
      <c r="H9" s="63">
        <v>8898.14</v>
      </c>
      <c r="I9" s="64">
        <f t="shared" si="1"/>
        <v>158.12378204883268</v>
      </c>
      <c r="J9" s="63">
        <v>1407007.55</v>
      </c>
      <c r="K9" s="33"/>
      <c r="L9" s="65">
        <f t="array" ref="L9:N13">LINEST(G4:G75,H4:I75,1,1)</f>
        <v>7.0271552627726361</v>
      </c>
      <c r="M9" s="70">
        <v>0.15189643839000422</v>
      </c>
      <c r="N9" s="70">
        <v>1506.3370334580575</v>
      </c>
      <c r="O9" s="33"/>
      <c r="P9" s="7">
        <f t="array" ref="P9:Q13">LINEST(E3:E83,I3:I83,1,1)</f>
        <v>-0.39130617871799073</v>
      </c>
      <c r="Q9" s="7">
        <v>459.83542407986681</v>
      </c>
      <c r="R9" s="7"/>
      <c r="S9" s="7"/>
      <c r="T9" s="7"/>
      <c r="U9" s="7"/>
      <c r="V9" s="7"/>
      <c r="W9" s="7"/>
      <c r="X9" s="7"/>
      <c r="Y9" s="7"/>
    </row>
    <row r="10" spans="1:25">
      <c r="A10" s="7"/>
      <c r="B10" s="60">
        <v>44980</v>
      </c>
      <c r="C10" s="18">
        <v>321.44113700000003</v>
      </c>
      <c r="D10" s="18">
        <v>160.59443099999999</v>
      </c>
      <c r="E10" s="18">
        <v>482.03556800000001</v>
      </c>
      <c r="F10" s="69">
        <v>18983787.34</v>
      </c>
      <c r="G10" s="62">
        <f t="shared" si="0"/>
        <v>3938.254477520215</v>
      </c>
      <c r="H10" s="63">
        <v>8685.2999999999993</v>
      </c>
      <c r="I10" s="64">
        <f t="shared" si="1"/>
        <v>162.39427653621638</v>
      </c>
      <c r="J10" s="63">
        <v>1410443.01</v>
      </c>
      <c r="K10" s="33"/>
      <c r="L10" s="71">
        <v>0.77135398544700728</v>
      </c>
      <c r="M10" s="68">
        <v>5.8739027850550777E-3</v>
      </c>
      <c r="N10" s="70">
        <v>129.70028836220857</v>
      </c>
      <c r="O10" s="33"/>
      <c r="P10" s="7">
        <v>0.1349831145170986</v>
      </c>
      <c r="Q10" s="7">
        <v>25.339140128866031</v>
      </c>
      <c r="R10" s="7"/>
      <c r="S10" s="7"/>
      <c r="T10" s="7"/>
      <c r="U10" s="7"/>
      <c r="V10" s="7"/>
      <c r="W10" s="7"/>
      <c r="X10" s="7"/>
      <c r="Y10" s="7"/>
    </row>
    <row r="11" spans="1:25">
      <c r="A11" s="7"/>
      <c r="B11" s="60">
        <v>44949</v>
      </c>
      <c r="C11" s="18">
        <v>320.209564</v>
      </c>
      <c r="D11" s="18">
        <v>159.955826</v>
      </c>
      <c r="E11" s="18">
        <v>480.16539</v>
      </c>
      <c r="F11" s="69">
        <v>18544650.530000001</v>
      </c>
      <c r="G11" s="62">
        <f t="shared" si="0"/>
        <v>3862.138112453295</v>
      </c>
      <c r="H11" s="63">
        <v>7534.76</v>
      </c>
      <c r="I11" s="64">
        <f t="shared" si="1"/>
        <v>164.01937420700858</v>
      </c>
      <c r="J11" s="63">
        <v>1235846.6200000001</v>
      </c>
      <c r="K11" s="33"/>
      <c r="L11" s="65">
        <v>0.91969651758003812</v>
      </c>
      <c r="M11" s="65">
        <v>153.55395278326691</v>
      </c>
      <c r="N11" s="33" t="e">
        <v>#N/A</v>
      </c>
      <c r="O11" s="33"/>
      <c r="P11" s="7">
        <v>9.6148900276099653E-2</v>
      </c>
      <c r="Q11" s="7">
        <v>64.33238351265841</v>
      </c>
      <c r="R11" s="7"/>
      <c r="S11" s="7"/>
      <c r="T11" s="7"/>
      <c r="U11" s="7"/>
      <c r="V11" s="7"/>
      <c r="W11" s="7"/>
      <c r="X11" s="7"/>
      <c r="Y11" s="7"/>
    </row>
    <row r="12" spans="1:25">
      <c r="A12" s="7"/>
      <c r="B12" s="72">
        <v>45282</v>
      </c>
      <c r="C12" s="30">
        <v>319.16703899999999</v>
      </c>
      <c r="D12" s="30">
        <v>159.22959299999999</v>
      </c>
      <c r="E12" s="30">
        <v>478.39663200000001</v>
      </c>
      <c r="F12" s="31">
        <v>18085690.850000001</v>
      </c>
      <c r="G12" s="62">
        <f t="shared" si="0"/>
        <v>3780.4803880809932</v>
      </c>
      <c r="H12" s="73">
        <v>8036.89</v>
      </c>
      <c r="I12" s="64">
        <f t="shared" si="1"/>
        <v>161.59566946916036</v>
      </c>
      <c r="J12" s="73">
        <v>1298726.6200000001</v>
      </c>
      <c r="K12" s="33"/>
      <c r="L12" s="65">
        <v>395.12022268942127</v>
      </c>
      <c r="M12" s="65">
        <v>69</v>
      </c>
      <c r="N12" s="33" t="e">
        <v>#N/A</v>
      </c>
      <c r="O12" s="33"/>
      <c r="P12" s="7">
        <v>8.4037770426258831</v>
      </c>
      <c r="Q12" s="7">
        <v>79</v>
      </c>
      <c r="R12" s="7"/>
      <c r="S12" s="7"/>
      <c r="T12" s="7"/>
      <c r="U12" s="7"/>
      <c r="V12" s="7"/>
      <c r="W12" s="7"/>
      <c r="X12" s="7"/>
      <c r="Y12" s="7"/>
    </row>
    <row r="13" spans="1:25">
      <c r="A13" s="7"/>
      <c r="B13" s="72">
        <v>45252</v>
      </c>
      <c r="C13" s="30">
        <v>317.05303800000002</v>
      </c>
      <c r="D13" s="30">
        <v>158.09151299999999</v>
      </c>
      <c r="E13" s="30">
        <v>475.14455099999998</v>
      </c>
      <c r="F13" s="31">
        <v>17682895.879999999</v>
      </c>
      <c r="G13" s="62">
        <f t="shared" si="0"/>
        <v>3721.5823779909033</v>
      </c>
      <c r="H13" s="73">
        <v>7829.49</v>
      </c>
      <c r="I13" s="64">
        <f t="shared" si="1"/>
        <v>163.74693753999304</v>
      </c>
      <c r="J13" s="73">
        <v>1282055.01</v>
      </c>
      <c r="K13" s="33"/>
      <c r="L13" s="67">
        <v>18632934.385584604</v>
      </c>
      <c r="M13" s="65">
        <v>1626938.3326602376</v>
      </c>
      <c r="N13" s="33" t="e">
        <v>#N/A</v>
      </c>
      <c r="O13" s="33"/>
      <c r="P13" s="7">
        <v>34780.338653221785</v>
      </c>
      <c r="Q13" s="7">
        <v>326953.78990516131</v>
      </c>
      <c r="R13" s="7"/>
      <c r="S13" s="7"/>
      <c r="T13" s="7"/>
      <c r="U13" s="7"/>
      <c r="V13" s="7"/>
      <c r="W13" s="7"/>
      <c r="X13" s="7"/>
      <c r="Y13" s="7"/>
    </row>
    <row r="14" spans="1:25">
      <c r="A14" s="7"/>
      <c r="B14" s="72">
        <v>45221</v>
      </c>
      <c r="C14" s="30">
        <v>315.08915200000001</v>
      </c>
      <c r="D14" s="30">
        <v>157.189853</v>
      </c>
      <c r="E14" s="30">
        <v>472.27900499999998</v>
      </c>
      <c r="F14" s="31">
        <v>17861639.129999999</v>
      </c>
      <c r="G14" s="62">
        <f t="shared" si="0"/>
        <v>3782.0099858133644</v>
      </c>
      <c r="H14" s="73">
        <v>7309.45</v>
      </c>
      <c r="I14" s="64">
        <f t="shared" si="1"/>
        <v>162.88412808077214</v>
      </c>
      <c r="J14" s="73">
        <v>1190593.3899999999</v>
      </c>
      <c r="K14" s="33"/>
      <c r="L14" s="33"/>
      <c r="M14" s="33"/>
      <c r="N14" s="33"/>
      <c r="O14" s="33"/>
      <c r="P14" s="7"/>
      <c r="Q14" s="7"/>
      <c r="R14" s="7"/>
      <c r="S14" s="7"/>
      <c r="T14" s="7"/>
      <c r="U14" s="7"/>
      <c r="V14" s="7"/>
      <c r="W14" s="7"/>
      <c r="X14" s="7"/>
      <c r="Y14" s="7"/>
    </row>
    <row r="15" spans="1:25">
      <c r="A15" s="7"/>
      <c r="B15" s="72">
        <v>45191</v>
      </c>
      <c r="C15" s="30">
        <v>313.21304900000001</v>
      </c>
      <c r="D15" s="30">
        <v>156.257655</v>
      </c>
      <c r="E15" s="30">
        <v>469.47070400000001</v>
      </c>
      <c r="F15" s="31">
        <v>17305835.219999999</v>
      </c>
      <c r="G15" s="62">
        <f t="shared" si="0"/>
        <v>3686.2439067124405</v>
      </c>
      <c r="H15" s="73">
        <v>7305.42</v>
      </c>
      <c r="I15" s="64">
        <f t="shared" si="1"/>
        <v>165.84707107873334</v>
      </c>
      <c r="J15" s="73">
        <v>1211582.51</v>
      </c>
      <c r="K15" s="33"/>
      <c r="L15" s="33">
        <f t="array" ref="L15:M19">LINEST(G3:G83,H3:H83,1,1)</f>
        <v>0.16272759345529003</v>
      </c>
      <c r="M15" s="33">
        <v>2600.50959950579</v>
      </c>
      <c r="N15" s="33"/>
      <c r="O15" s="33"/>
      <c r="P15" s="7"/>
      <c r="Q15" s="7"/>
      <c r="R15" s="7"/>
      <c r="S15" s="7"/>
      <c r="T15" s="7"/>
      <c r="U15" s="7"/>
      <c r="V15" s="7"/>
      <c r="W15" s="7"/>
      <c r="X15" s="7"/>
      <c r="Y15" s="7"/>
    </row>
    <row r="16" spans="1:25">
      <c r="A16" s="7"/>
      <c r="B16" s="72">
        <v>45160</v>
      </c>
      <c r="C16" s="30">
        <v>309.846228</v>
      </c>
      <c r="D16" s="30">
        <v>154.12119200000001</v>
      </c>
      <c r="E16" s="30">
        <v>463.96742</v>
      </c>
      <c r="F16" s="31">
        <v>17253960.260000002</v>
      </c>
      <c r="G16" s="62">
        <f t="shared" si="0"/>
        <v>3718.7870346585978</v>
      </c>
      <c r="H16" s="73">
        <v>6780.8</v>
      </c>
      <c r="I16" s="64">
        <f t="shared" si="1"/>
        <v>164.64695906087778</v>
      </c>
      <c r="J16" s="73">
        <v>1116438.1000000001</v>
      </c>
      <c r="K16" s="33"/>
      <c r="L16" s="33">
        <v>8.5505413495225221E-3</v>
      </c>
      <c r="M16" s="33">
        <v>37.391908133840204</v>
      </c>
      <c r="N16" s="33"/>
      <c r="O16" s="33"/>
      <c r="P16" s="7"/>
      <c r="Q16" s="7"/>
      <c r="R16" s="7"/>
      <c r="S16" s="7"/>
      <c r="T16" s="7"/>
      <c r="U16" s="7"/>
      <c r="V16" s="7"/>
      <c r="W16" s="7"/>
      <c r="X16" s="7"/>
      <c r="Y16" s="7"/>
    </row>
    <row r="17" spans="1:25">
      <c r="A17" s="7"/>
      <c r="B17" s="72">
        <v>45129</v>
      </c>
      <c r="C17" s="30">
        <v>307.47576900000001</v>
      </c>
      <c r="D17" s="30">
        <v>152.98560499999999</v>
      </c>
      <c r="E17" s="30">
        <v>460.46137399999998</v>
      </c>
      <c r="F17" s="31">
        <v>17187345.100000001</v>
      </c>
      <c r="G17" s="62">
        <f t="shared" si="0"/>
        <v>3732.6355847602545</v>
      </c>
      <c r="H17" s="73">
        <v>6579.63</v>
      </c>
      <c r="I17" s="64">
        <f t="shared" si="1"/>
        <v>163.04756954418409</v>
      </c>
      <c r="J17" s="73">
        <v>1072792.68</v>
      </c>
      <c r="K17" s="33"/>
      <c r="L17" s="33">
        <v>0.82093839304494765</v>
      </c>
      <c r="M17" s="33">
        <v>246.5857102796497</v>
      </c>
      <c r="N17" s="33"/>
      <c r="O17" s="33"/>
      <c r="P17" s="7"/>
      <c r="Q17" s="7"/>
      <c r="R17" s="7"/>
      <c r="S17" s="7"/>
      <c r="T17" s="7"/>
      <c r="U17" s="7"/>
      <c r="V17" s="7"/>
      <c r="W17" s="7"/>
      <c r="X17" s="7"/>
      <c r="Y17" s="7"/>
    </row>
    <row r="18" spans="1:25">
      <c r="A18" s="7"/>
      <c r="B18" s="72">
        <v>45099</v>
      </c>
      <c r="C18" s="30">
        <v>305.79033700000002</v>
      </c>
      <c r="D18" s="30">
        <v>152.54942500000001</v>
      </c>
      <c r="E18" s="30">
        <v>458.33976200000001</v>
      </c>
      <c r="F18" s="31">
        <v>16883505.629999999</v>
      </c>
      <c r="G18" s="62">
        <f t="shared" si="0"/>
        <v>3683.622288480396</v>
      </c>
      <c r="H18" s="73">
        <v>6288.4</v>
      </c>
      <c r="I18" s="64">
        <f t="shared" si="1"/>
        <v>169.03997837287704</v>
      </c>
      <c r="J18" s="73">
        <v>1062991</v>
      </c>
      <c r="K18" s="33"/>
      <c r="L18" s="33">
        <v>362.18893683239645</v>
      </c>
      <c r="M18" s="33">
        <v>79</v>
      </c>
      <c r="N18" s="33"/>
      <c r="O18" s="33"/>
      <c r="P18" s="7"/>
      <c r="Q18" s="7"/>
      <c r="R18" s="7"/>
      <c r="S18" s="7"/>
      <c r="T18" s="7"/>
      <c r="U18" s="7"/>
      <c r="V18" s="7"/>
      <c r="W18" s="7"/>
      <c r="X18" s="7"/>
      <c r="Y18" s="7"/>
    </row>
    <row r="19" spans="1:25">
      <c r="A19" s="7"/>
      <c r="B19" s="76">
        <v>45068</v>
      </c>
      <c r="C19" s="30">
        <v>303.45940999999999</v>
      </c>
      <c r="D19" s="30">
        <v>151.23359300000001</v>
      </c>
      <c r="E19" s="30">
        <v>454.69300299999998</v>
      </c>
      <c r="F19" s="31">
        <v>16740657.75</v>
      </c>
      <c r="G19" s="62">
        <f t="shared" si="0"/>
        <v>3681.7495847852319</v>
      </c>
      <c r="H19" s="73">
        <v>5862.75</v>
      </c>
      <c r="I19" s="64">
        <f t="shared" si="1"/>
        <v>173.02187539976973</v>
      </c>
      <c r="J19" s="73">
        <v>1014384</v>
      </c>
      <c r="K19" s="33"/>
      <c r="L19" s="33">
        <v>22022721.742101029</v>
      </c>
      <c r="M19" s="33">
        <v>4803556.4886154281</v>
      </c>
      <c r="N19" s="33"/>
      <c r="O19" s="33"/>
      <c r="P19" s="7"/>
      <c r="Q19" s="7"/>
      <c r="R19" s="7"/>
      <c r="S19" s="7"/>
      <c r="T19" s="7"/>
      <c r="U19" s="7"/>
      <c r="V19" s="7"/>
      <c r="W19" s="7"/>
      <c r="X19" s="7"/>
      <c r="Y19" s="7"/>
    </row>
    <row r="20" spans="1:25">
      <c r="A20" s="7"/>
      <c r="B20" s="72">
        <v>45038</v>
      </c>
      <c r="C20" s="30">
        <v>301.53793300000001</v>
      </c>
      <c r="D20" s="30">
        <v>150.533141</v>
      </c>
      <c r="E20" s="30">
        <v>452.07107400000001</v>
      </c>
      <c r="F20" s="31">
        <v>16746229.859999999</v>
      </c>
      <c r="G20" s="62">
        <f t="shared" si="0"/>
        <v>3704.3356284281967</v>
      </c>
      <c r="H20" s="73">
        <v>5955.2</v>
      </c>
      <c r="I20" s="64">
        <f t="shared" si="1"/>
        <v>174.89253089736701</v>
      </c>
      <c r="J20" s="73">
        <v>1041520</v>
      </c>
      <c r="K20" s="33"/>
      <c r="L20" s="33"/>
      <c r="M20" s="33"/>
      <c r="N20" s="33"/>
      <c r="O20" s="33"/>
      <c r="P20" s="7"/>
      <c r="Q20" s="7"/>
      <c r="R20" s="7"/>
      <c r="S20" s="7"/>
      <c r="T20" s="7"/>
      <c r="U20" s="7"/>
      <c r="V20" s="7"/>
      <c r="W20" s="7"/>
      <c r="X20" s="7"/>
      <c r="Y20" s="7"/>
    </row>
    <row r="21" spans="1:25">
      <c r="A21" s="7"/>
      <c r="B21" s="72">
        <v>45007</v>
      </c>
      <c r="C21" s="30">
        <v>300.23867999999999</v>
      </c>
      <c r="D21" s="30">
        <v>149.730808</v>
      </c>
      <c r="E21" s="30">
        <v>449.96948800000001</v>
      </c>
      <c r="F21" s="31">
        <v>16363138.310000001</v>
      </c>
      <c r="G21" s="62">
        <f t="shared" si="0"/>
        <v>3636.4995286080375</v>
      </c>
      <c r="H21" s="73">
        <v>5583.05</v>
      </c>
      <c r="I21" s="64">
        <f t="shared" si="1"/>
        <v>176.1227769767421</v>
      </c>
      <c r="J21" s="73">
        <v>983302.27</v>
      </c>
      <c r="K21" s="33"/>
      <c r="L21" s="33">
        <f t="array" ref="L21:M25">LINEST(G3:G83,J3:J83,1,1)</f>
        <v>1.0445223381911149E-3</v>
      </c>
      <c r="M21" s="33">
        <v>2564.5554775831602</v>
      </c>
      <c r="N21" s="33"/>
      <c r="O21" s="33"/>
      <c r="P21" s="7"/>
      <c r="Q21" s="7"/>
      <c r="R21" s="7"/>
      <c r="S21" s="7"/>
      <c r="T21" s="7"/>
      <c r="U21" s="7"/>
      <c r="V21" s="7"/>
      <c r="W21" s="7"/>
      <c r="X21" s="7"/>
      <c r="Y21" s="7"/>
    </row>
    <row r="22" spans="1:25">
      <c r="A22" s="7"/>
      <c r="B22" s="72">
        <v>44979</v>
      </c>
      <c r="C22" s="30">
        <v>298.78281199999998</v>
      </c>
      <c r="D22" s="30">
        <v>148.83814599999999</v>
      </c>
      <c r="E22" s="30">
        <v>447.62095799999997</v>
      </c>
      <c r="F22" s="31">
        <v>15993361.83</v>
      </c>
      <c r="G22" s="62">
        <f t="shared" si="0"/>
        <v>3572.9698407016949</v>
      </c>
      <c r="H22" s="73">
        <v>5405.65</v>
      </c>
      <c r="I22" s="64">
        <f t="shared" si="1"/>
        <v>177.69956619462971</v>
      </c>
      <c r="J22" s="73">
        <v>960581.66</v>
      </c>
      <c r="K22" s="33"/>
      <c r="L22" s="33">
        <v>4.827071793443755E-5</v>
      </c>
      <c r="M22" s="33">
        <v>34.397147149347497</v>
      </c>
      <c r="N22" s="33"/>
      <c r="O22" s="33"/>
      <c r="P22" s="7"/>
      <c r="Q22" s="7"/>
      <c r="R22" s="7"/>
      <c r="S22" s="7"/>
      <c r="T22" s="7"/>
      <c r="U22" s="7"/>
      <c r="V22" s="7"/>
      <c r="W22" s="7"/>
      <c r="X22" s="7"/>
      <c r="Y22" s="7"/>
    </row>
    <row r="23" spans="1:25">
      <c r="A23" s="7"/>
      <c r="B23" s="72">
        <v>44948</v>
      </c>
      <c r="C23" s="30">
        <v>297.30605100000002</v>
      </c>
      <c r="D23" s="30">
        <v>147.79483300000001</v>
      </c>
      <c r="E23" s="30">
        <v>445.10088400000001</v>
      </c>
      <c r="F23" s="31">
        <v>15745581.68</v>
      </c>
      <c r="G23" s="62">
        <f t="shared" si="0"/>
        <v>3537.5309836499896</v>
      </c>
      <c r="H23" s="73">
        <v>4527.49</v>
      </c>
      <c r="I23" s="64">
        <f t="shared" si="1"/>
        <v>182.62723937545971</v>
      </c>
      <c r="J23" s="73">
        <v>826843</v>
      </c>
      <c r="K23" s="33"/>
      <c r="L23" s="33">
        <v>0.85563904755301812</v>
      </c>
      <c r="M23" s="33">
        <v>221.40709615495993</v>
      </c>
      <c r="N23" s="33"/>
      <c r="O23" s="33"/>
      <c r="P23" s="7"/>
      <c r="Q23" s="7"/>
      <c r="R23" s="7"/>
      <c r="S23" s="7"/>
      <c r="T23" s="7"/>
      <c r="U23" s="7"/>
      <c r="V23" s="7"/>
      <c r="W23" s="7"/>
      <c r="X23" s="7"/>
      <c r="Y23" s="7"/>
    </row>
    <row r="24" spans="1:25">
      <c r="A24" s="7"/>
      <c r="B24" s="72">
        <v>45281</v>
      </c>
      <c r="C24" s="30">
        <v>294.939909</v>
      </c>
      <c r="D24" s="30">
        <v>146.73258799999999</v>
      </c>
      <c r="E24" s="30">
        <v>441.67249700000002</v>
      </c>
      <c r="F24" s="31">
        <v>14996969.66</v>
      </c>
      <c r="G24" s="62">
        <f t="shared" si="0"/>
        <v>3395.4954772744204</v>
      </c>
      <c r="H24" s="73">
        <v>4617.1499999999996</v>
      </c>
      <c r="I24" s="64">
        <f t="shared" si="1"/>
        <v>180.19624876817952</v>
      </c>
      <c r="J24" s="73">
        <v>831993.11</v>
      </c>
      <c r="K24" s="33"/>
      <c r="L24" s="33">
        <v>468.23939306935256</v>
      </c>
      <c r="M24" s="33">
        <v>79</v>
      </c>
      <c r="N24" s="33"/>
      <c r="O24" s="33"/>
      <c r="P24" s="7"/>
      <c r="Q24" s="7"/>
      <c r="R24" s="7"/>
      <c r="S24" s="7"/>
      <c r="T24" s="7"/>
      <c r="U24" s="7"/>
      <c r="V24" s="7"/>
      <c r="W24" s="7"/>
      <c r="X24" s="7"/>
      <c r="Y24" s="7"/>
    </row>
    <row r="25" spans="1:25">
      <c r="A25" s="7"/>
      <c r="B25" s="72">
        <v>45251</v>
      </c>
      <c r="C25" s="30">
        <v>293.45205800000002</v>
      </c>
      <c r="D25" s="30">
        <v>145.978499</v>
      </c>
      <c r="E25" s="30">
        <v>439.43055700000002</v>
      </c>
      <c r="F25" s="31">
        <v>14687492.359999999</v>
      </c>
      <c r="G25" s="62">
        <f t="shared" si="0"/>
        <v>3342.3921313692344</v>
      </c>
      <c r="H25" s="73">
        <v>4566.3</v>
      </c>
      <c r="I25" s="64">
        <f t="shared" si="1"/>
        <v>181.07619297899831</v>
      </c>
      <c r="J25" s="73">
        <v>826848.22</v>
      </c>
      <c r="K25" s="33"/>
      <c r="L25" s="33">
        <v>22953611.154722493</v>
      </c>
      <c r="M25" s="33">
        <v>3872667.0759939617</v>
      </c>
      <c r="N25" s="33"/>
      <c r="O25" s="33"/>
      <c r="P25" s="7"/>
      <c r="Q25" s="7"/>
      <c r="R25" s="7"/>
      <c r="S25" s="7"/>
      <c r="T25" s="7"/>
      <c r="U25" s="7"/>
      <c r="V25" s="7"/>
      <c r="W25" s="7"/>
      <c r="X25" s="7"/>
      <c r="Y25" s="7"/>
    </row>
    <row r="26" spans="1:25">
      <c r="A26" s="7"/>
      <c r="B26" s="72">
        <v>45220</v>
      </c>
      <c r="C26" s="30">
        <v>291.73357099999998</v>
      </c>
      <c r="D26" s="30">
        <v>145.25140300000001</v>
      </c>
      <c r="E26" s="30">
        <v>436.98497400000002</v>
      </c>
      <c r="F26" s="31">
        <v>14623235.92</v>
      </c>
      <c r="G26" s="62">
        <f t="shared" si="0"/>
        <v>3346.3933064206458</v>
      </c>
      <c r="H26" s="73">
        <v>4186.4799999999996</v>
      </c>
      <c r="I26" s="64">
        <f t="shared" si="1"/>
        <v>183.55183829852288</v>
      </c>
      <c r="J26" s="73">
        <v>768436.1</v>
      </c>
      <c r="K26" s="33"/>
      <c r="L26" s="33"/>
      <c r="M26" s="33"/>
      <c r="N26" s="33"/>
      <c r="O26" s="33"/>
      <c r="P26" s="7"/>
      <c r="Q26" s="7"/>
      <c r="R26" s="7"/>
      <c r="S26" s="7"/>
      <c r="T26" s="7"/>
      <c r="U26" s="7"/>
      <c r="V26" s="7"/>
      <c r="W26" s="7"/>
      <c r="X26" s="7"/>
      <c r="Y26" s="7"/>
    </row>
    <row r="27" spans="1:25">
      <c r="A27" s="7"/>
      <c r="B27" s="72">
        <v>45190</v>
      </c>
      <c r="C27" s="30">
        <v>290.141954</v>
      </c>
      <c r="D27" s="30">
        <v>144.56088500000001</v>
      </c>
      <c r="E27" s="30">
        <v>434.70283899999998</v>
      </c>
      <c r="F27" s="31">
        <v>14479134.74</v>
      </c>
      <c r="G27" s="62">
        <f t="shared" si="0"/>
        <v>3330.8120952943673</v>
      </c>
      <c r="H27" s="73">
        <v>4218.6499999999996</v>
      </c>
      <c r="I27" s="64">
        <f t="shared" si="1"/>
        <v>182.86536688277056</v>
      </c>
      <c r="J27" s="73">
        <v>771444.98</v>
      </c>
      <c r="K27" s="33"/>
      <c r="L27" s="33"/>
      <c r="M27" s="33"/>
      <c r="N27" s="33"/>
      <c r="O27" s="33"/>
      <c r="P27" s="7"/>
      <c r="Q27" s="7"/>
      <c r="R27" s="7"/>
      <c r="S27" s="7"/>
      <c r="T27" s="7"/>
      <c r="U27" s="7"/>
      <c r="V27" s="7"/>
      <c r="W27" s="7"/>
      <c r="X27" s="7"/>
      <c r="Y27" s="7"/>
    </row>
    <row r="28" spans="1:25">
      <c r="A28" s="7"/>
      <c r="B28" s="72">
        <v>45159</v>
      </c>
      <c r="C28" s="30">
        <v>287.01572599999997</v>
      </c>
      <c r="D28" s="30">
        <v>143.38655399999999</v>
      </c>
      <c r="E28" s="30">
        <v>430.40228000000002</v>
      </c>
      <c r="F28" s="31">
        <v>14623070.77</v>
      </c>
      <c r="G28" s="62">
        <f t="shared" si="0"/>
        <v>3397.5356194674432</v>
      </c>
      <c r="H28" s="73">
        <v>3654.3</v>
      </c>
      <c r="I28" s="64">
        <f t="shared" si="1"/>
        <v>179.06351695263115</v>
      </c>
      <c r="J28" s="73">
        <v>654351.81000000006</v>
      </c>
      <c r="K28" s="33"/>
      <c r="L28" s="33"/>
      <c r="M28" s="33"/>
      <c r="N28" s="33"/>
      <c r="O28" s="33"/>
      <c r="P28" s="7"/>
      <c r="Q28" s="7"/>
      <c r="R28" s="7"/>
      <c r="S28" s="7"/>
      <c r="T28" s="7"/>
      <c r="U28" s="7"/>
      <c r="V28" s="7"/>
      <c r="W28" s="7"/>
      <c r="X28" s="7"/>
      <c r="Y28" s="7"/>
    </row>
    <row r="29" spans="1:25">
      <c r="A29" s="7"/>
      <c r="B29" s="72">
        <v>45128</v>
      </c>
      <c r="C29" s="30">
        <v>284.77663100000001</v>
      </c>
      <c r="D29" s="30">
        <v>142.85544899999999</v>
      </c>
      <c r="E29" s="30">
        <v>427.63207999999997</v>
      </c>
      <c r="F29" s="31">
        <v>14337058.1</v>
      </c>
      <c r="G29" s="62">
        <f t="shared" si="0"/>
        <v>3352.6619658656105</v>
      </c>
      <c r="H29" s="73">
        <v>3555.55</v>
      </c>
      <c r="I29" s="64">
        <f t="shared" si="1"/>
        <v>179.75192304987974</v>
      </c>
      <c r="J29" s="73">
        <v>639116.94999999995</v>
      </c>
      <c r="K29" s="33"/>
      <c r="L29" s="74" t="s">
        <v>61</v>
      </c>
      <c r="M29" s="33"/>
      <c r="N29" s="33"/>
      <c r="O29" s="33"/>
      <c r="P29" s="7"/>
      <c r="Q29" s="7"/>
      <c r="R29" s="7"/>
      <c r="S29" s="7"/>
      <c r="T29" s="7"/>
      <c r="U29" s="7"/>
      <c r="V29" s="7"/>
      <c r="W29" s="7"/>
      <c r="X29" s="7"/>
      <c r="Y29" s="7"/>
    </row>
    <row r="30" spans="1:25">
      <c r="A30" s="7"/>
      <c r="B30" s="72">
        <v>45098</v>
      </c>
      <c r="C30" s="30">
        <v>282.78403700000001</v>
      </c>
      <c r="D30" s="30">
        <v>142.18548999999999</v>
      </c>
      <c r="E30" s="30">
        <v>424.96952700000003</v>
      </c>
      <c r="F30" s="31">
        <v>14394548.130000001</v>
      </c>
      <c r="G30" s="62">
        <f t="shared" si="0"/>
        <v>3387.1953670692251</v>
      </c>
      <c r="H30" s="73">
        <v>3247.82</v>
      </c>
      <c r="I30" s="64">
        <f t="shared" si="1"/>
        <v>186.6732577544322</v>
      </c>
      <c r="J30" s="73">
        <v>606281.14</v>
      </c>
      <c r="K30" s="75" t="s">
        <v>51</v>
      </c>
      <c r="L30" s="74" t="s">
        <v>52</v>
      </c>
      <c r="M30" s="74" t="s">
        <v>53</v>
      </c>
      <c r="N30" s="74" t="s">
        <v>54</v>
      </c>
      <c r="O30" s="74" t="s">
        <v>55</v>
      </c>
      <c r="P30" s="7"/>
      <c r="Q30" s="7"/>
      <c r="R30" s="7"/>
      <c r="S30" s="7"/>
      <c r="T30" s="7"/>
      <c r="U30" s="7"/>
      <c r="V30" s="7"/>
      <c r="W30" s="7"/>
      <c r="X30" s="7"/>
      <c r="Y30" s="7"/>
    </row>
    <row r="31" spans="1:25">
      <c r="A31" s="7"/>
      <c r="B31" s="76">
        <v>45067</v>
      </c>
      <c r="C31" s="30">
        <v>279.57424800000001</v>
      </c>
      <c r="D31" s="30">
        <v>144.240118</v>
      </c>
      <c r="E31" s="30">
        <v>423.81436600000001</v>
      </c>
      <c r="F31" s="31">
        <v>14416957.73</v>
      </c>
      <c r="G31" s="62">
        <f t="shared" si="0"/>
        <v>3401.7152051896228</v>
      </c>
      <c r="H31" s="73">
        <v>2807.51</v>
      </c>
      <c r="I31" s="64">
        <f t="shared" si="1"/>
        <v>194.96748720396366</v>
      </c>
      <c r="J31" s="73">
        <v>547373.17000000004</v>
      </c>
      <c r="K31" s="77" t="s">
        <v>42</v>
      </c>
      <c r="L31" s="78">
        <v>2512</v>
      </c>
      <c r="M31" s="78">
        <v>32.64</v>
      </c>
      <c r="N31" s="33">
        <v>76.966999999999999</v>
      </c>
      <c r="O31" s="33" t="s">
        <v>56</v>
      </c>
      <c r="P31" s="7"/>
      <c r="Q31" s="7"/>
      <c r="R31" s="7"/>
      <c r="S31" s="7"/>
      <c r="T31" s="7"/>
      <c r="U31" s="7"/>
      <c r="V31" s="7"/>
      <c r="W31" s="7"/>
      <c r="X31" s="7"/>
      <c r="Y31" s="7"/>
    </row>
    <row r="32" spans="1:25">
      <c r="A32" s="7"/>
      <c r="B32" s="72">
        <v>45037</v>
      </c>
      <c r="C32" s="30">
        <v>278.85789399999999</v>
      </c>
      <c r="D32" s="30">
        <v>143.66964100000001</v>
      </c>
      <c r="E32" s="30">
        <v>422.527535</v>
      </c>
      <c r="F32" s="31">
        <v>14540807.130000001</v>
      </c>
      <c r="G32" s="62">
        <f t="shared" si="0"/>
        <v>3441.3868743489111</v>
      </c>
      <c r="H32" s="73">
        <v>2539.5700000000002</v>
      </c>
      <c r="I32" s="64">
        <f t="shared" si="1"/>
        <v>193.19752950302609</v>
      </c>
      <c r="J32" s="73">
        <v>490638.65</v>
      </c>
      <c r="K32" s="77" t="s">
        <v>57</v>
      </c>
      <c r="L32" s="78">
        <v>-0.3639</v>
      </c>
      <c r="M32" s="78">
        <v>7.8390000000000001E-2</v>
      </c>
      <c r="N32" s="33">
        <v>-4.6420000000000003</v>
      </c>
      <c r="O32" s="33" t="s">
        <v>62</v>
      </c>
      <c r="P32" s="7"/>
      <c r="Q32" s="7"/>
      <c r="R32" s="7"/>
      <c r="S32" s="7"/>
      <c r="T32" s="7"/>
      <c r="U32" s="7"/>
      <c r="V32" s="7"/>
      <c r="W32" s="7"/>
      <c r="X32" s="7"/>
      <c r="Y32" s="7"/>
    </row>
    <row r="33" spans="1:25">
      <c r="A33" s="7"/>
      <c r="B33" s="72">
        <v>45006</v>
      </c>
      <c r="C33" s="30">
        <v>276.54015399999997</v>
      </c>
      <c r="D33" s="30">
        <v>143.448342</v>
      </c>
      <c r="E33" s="30">
        <v>419.988496</v>
      </c>
      <c r="F33" s="31">
        <v>13986380.289999999</v>
      </c>
      <c r="G33" s="62">
        <f t="shared" si="0"/>
        <v>3330.1817605023161</v>
      </c>
      <c r="H33" s="73">
        <v>2641.06</v>
      </c>
      <c r="I33" s="64">
        <f t="shared" si="1"/>
        <v>186.91876746457862</v>
      </c>
      <c r="J33" s="73">
        <v>493663.68</v>
      </c>
      <c r="K33" s="77" t="s">
        <v>59</v>
      </c>
      <c r="L33" s="78">
        <v>3.3240000000000001E-3</v>
      </c>
      <c r="M33" s="78">
        <v>4.9280000000000005E-4</v>
      </c>
      <c r="N33" s="33">
        <v>6.7439999999999998</v>
      </c>
      <c r="O33" s="33" t="s">
        <v>63</v>
      </c>
      <c r="P33" s="7"/>
      <c r="Q33" s="7"/>
      <c r="R33" s="7"/>
      <c r="S33" s="7"/>
      <c r="T33" s="7"/>
      <c r="U33" s="7"/>
      <c r="V33" s="7"/>
      <c r="W33" s="7"/>
      <c r="X33" s="7"/>
      <c r="Y33" s="7"/>
    </row>
    <row r="34" spans="1:25">
      <c r="A34" s="7"/>
      <c r="B34" s="72">
        <v>44978</v>
      </c>
      <c r="C34" s="30">
        <v>275.74435099999999</v>
      </c>
      <c r="D34" s="30">
        <v>143.10388599999999</v>
      </c>
      <c r="E34" s="30">
        <v>418.84823699999998</v>
      </c>
      <c r="F34" s="31">
        <v>13894023.560000001</v>
      </c>
      <c r="G34" s="62">
        <f t="shared" si="0"/>
        <v>3317.1975748342475</v>
      </c>
      <c r="H34" s="73">
        <v>2731.68</v>
      </c>
      <c r="I34" s="64">
        <f t="shared" si="1"/>
        <v>184.82634862062906</v>
      </c>
      <c r="J34" s="73">
        <v>504886.44</v>
      </c>
      <c r="K34" s="33"/>
      <c r="L34" s="33"/>
      <c r="M34" s="33"/>
      <c r="N34" s="33"/>
      <c r="O34" s="33"/>
      <c r="P34" s="7"/>
      <c r="Q34" s="7"/>
      <c r="R34" s="7"/>
      <c r="S34" s="7"/>
      <c r="T34" s="7"/>
      <c r="U34" s="7"/>
      <c r="V34" s="7"/>
      <c r="W34" s="7"/>
      <c r="X34" s="7"/>
      <c r="Y34" s="7"/>
    </row>
    <row r="35" spans="1:25">
      <c r="A35" s="7"/>
      <c r="B35" s="72">
        <v>44947</v>
      </c>
      <c r="C35" s="30">
        <v>274.39274699999999</v>
      </c>
      <c r="D35" s="30">
        <v>142.61398700000001</v>
      </c>
      <c r="E35" s="30">
        <v>417.00673399999999</v>
      </c>
      <c r="F35" s="31">
        <v>13771622.460000001</v>
      </c>
      <c r="G35" s="62">
        <f t="shared" si="0"/>
        <v>3302.4940215953443</v>
      </c>
      <c r="H35" s="73">
        <v>2292.9</v>
      </c>
      <c r="I35" s="64">
        <f t="shared" si="1"/>
        <v>185.38216232718392</v>
      </c>
      <c r="J35" s="73">
        <v>425062.76</v>
      </c>
      <c r="K35" s="33"/>
      <c r="L35" s="33"/>
      <c r="M35" s="33" t="s">
        <v>64</v>
      </c>
      <c r="N35" s="33"/>
      <c r="O35" s="33"/>
      <c r="P35" s="7"/>
      <c r="Q35" s="7"/>
      <c r="R35" s="7"/>
      <c r="S35" s="7"/>
      <c r="T35" s="7"/>
      <c r="U35" s="7"/>
      <c r="V35" s="7"/>
      <c r="W35" s="7"/>
      <c r="X35" s="7"/>
      <c r="Y35" s="7"/>
    </row>
    <row r="36" spans="1:25">
      <c r="A36" s="7"/>
      <c r="B36" s="72">
        <v>45280</v>
      </c>
      <c r="C36" s="30">
        <v>272.616376</v>
      </c>
      <c r="D36" s="30">
        <v>142.28811300000001</v>
      </c>
      <c r="E36" s="30">
        <v>414.90448900000001</v>
      </c>
      <c r="F36" s="31">
        <v>13170588.18</v>
      </c>
      <c r="G36" s="62">
        <f t="shared" si="0"/>
        <v>3174.3662768613717</v>
      </c>
      <c r="H36" s="73">
        <v>2302.73</v>
      </c>
      <c r="I36" s="64">
        <f t="shared" si="1"/>
        <v>187.24813156557653</v>
      </c>
      <c r="J36" s="73">
        <v>431181.89</v>
      </c>
      <c r="K36" s="33"/>
      <c r="L36" s="33"/>
      <c r="M36" s="33" t="s">
        <v>65</v>
      </c>
      <c r="N36" s="33" t="s">
        <v>66</v>
      </c>
      <c r="O36" s="33"/>
      <c r="P36" s="7"/>
      <c r="Q36" s="7"/>
      <c r="R36" s="7"/>
      <c r="S36" s="7"/>
      <c r="T36" s="7"/>
      <c r="U36" s="7"/>
      <c r="V36" s="7"/>
      <c r="W36" s="7"/>
      <c r="X36" s="7"/>
      <c r="Y36" s="7"/>
    </row>
    <row r="37" spans="1:25">
      <c r="A37" s="7"/>
      <c r="B37" s="72">
        <v>45250</v>
      </c>
      <c r="C37" s="30">
        <v>271.16463800000002</v>
      </c>
      <c r="D37" s="30">
        <v>141.955028</v>
      </c>
      <c r="E37" s="30">
        <v>413.119666</v>
      </c>
      <c r="F37" s="31">
        <v>13195607.59</v>
      </c>
      <c r="G37" s="62">
        <f t="shared" si="0"/>
        <v>3194.1368751009786</v>
      </c>
      <c r="H37" s="73">
        <v>2234.16</v>
      </c>
      <c r="I37" s="64">
        <f t="shared" si="1"/>
        <v>186.27860582948404</v>
      </c>
      <c r="J37" s="73">
        <v>416176.21</v>
      </c>
      <c r="K37" s="33"/>
      <c r="L37" s="33"/>
      <c r="M37" s="33" t="s">
        <v>67</v>
      </c>
      <c r="N37" s="33"/>
      <c r="O37" s="33"/>
      <c r="P37" s="7"/>
      <c r="Q37" s="7"/>
      <c r="R37" s="7"/>
      <c r="S37" s="7"/>
      <c r="T37" s="7"/>
      <c r="U37" s="7"/>
      <c r="V37" s="7"/>
      <c r="W37" s="7"/>
      <c r="X37" s="7"/>
      <c r="Y37" s="7"/>
    </row>
    <row r="38" spans="1:25">
      <c r="A38" s="7"/>
      <c r="B38" s="72">
        <v>45219</v>
      </c>
      <c r="C38" s="30">
        <v>269.89349199999998</v>
      </c>
      <c r="D38" s="30">
        <v>141.371104</v>
      </c>
      <c r="E38" s="30">
        <v>411.26459599999998</v>
      </c>
      <c r="F38" s="31">
        <v>13045893.07</v>
      </c>
      <c r="G38" s="62">
        <f t="shared" si="0"/>
        <v>3172.1410490680801</v>
      </c>
      <c r="H38" s="73">
        <v>2210.23</v>
      </c>
      <c r="I38" s="64">
        <f t="shared" si="1"/>
        <v>176.90428145487121</v>
      </c>
      <c r="J38" s="73">
        <v>390999.15</v>
      </c>
      <c r="K38" s="33"/>
      <c r="L38" s="33"/>
      <c r="M38" s="33"/>
      <c r="N38" s="33"/>
      <c r="O38" s="33"/>
      <c r="P38" s="7"/>
      <c r="Q38" s="7"/>
      <c r="R38" s="7"/>
      <c r="S38" s="7"/>
      <c r="T38" s="7"/>
      <c r="U38" s="7"/>
      <c r="V38" s="7"/>
      <c r="W38" s="7"/>
      <c r="X38" s="7"/>
      <c r="Y38" s="7"/>
    </row>
    <row r="39" spans="1:25">
      <c r="A39" s="7"/>
      <c r="B39" s="61" t="s">
        <v>14</v>
      </c>
      <c r="C39" s="30">
        <v>267.99309899999997</v>
      </c>
      <c r="D39" s="30">
        <v>140.38258500000001</v>
      </c>
      <c r="E39" s="30">
        <v>408.37568399999998</v>
      </c>
      <c r="F39" s="31">
        <v>12942069.810000001</v>
      </c>
      <c r="G39" s="62">
        <f t="shared" si="0"/>
        <v>3169.1577919707879</v>
      </c>
      <c r="H39" s="73">
        <v>2071.62</v>
      </c>
      <c r="I39" s="64">
        <f t="shared" si="1"/>
        <v>186.37913323872138</v>
      </c>
      <c r="J39" s="73">
        <v>386106.74</v>
      </c>
      <c r="K39" s="33"/>
      <c r="L39" s="33"/>
      <c r="M39" s="33"/>
      <c r="N39" s="33"/>
      <c r="O39" s="33"/>
      <c r="P39" s="7"/>
      <c r="Q39" s="7"/>
      <c r="R39" s="7"/>
      <c r="S39" s="7"/>
      <c r="T39" s="7"/>
      <c r="U39" s="7"/>
      <c r="V39" s="7"/>
      <c r="W39" s="7"/>
      <c r="X39" s="7"/>
      <c r="Y39" s="7"/>
    </row>
    <row r="40" spans="1:25">
      <c r="A40" s="7"/>
      <c r="B40" s="72">
        <v>45158</v>
      </c>
      <c r="C40" s="30">
        <v>256.76904200000001</v>
      </c>
      <c r="D40" s="30">
        <v>146.714235</v>
      </c>
      <c r="E40" s="30">
        <v>403.48327699999999</v>
      </c>
      <c r="F40" s="31">
        <v>13070104.92</v>
      </c>
      <c r="G40" s="62">
        <f t="shared" si="0"/>
        <v>3239.3176285221853</v>
      </c>
      <c r="H40" s="73">
        <v>1800.14</v>
      </c>
      <c r="I40" s="64">
        <f t="shared" si="1"/>
        <v>182.77892830557622</v>
      </c>
      <c r="J40" s="73">
        <v>329027.65999999997</v>
      </c>
      <c r="K40" s="33"/>
      <c r="L40" s="74" t="s">
        <v>50</v>
      </c>
      <c r="M40" s="33"/>
      <c r="N40" s="33"/>
      <c r="O40" s="33"/>
      <c r="P40" s="7"/>
      <c r="Q40" s="7"/>
      <c r="R40" s="7"/>
      <c r="S40" s="7"/>
      <c r="T40" s="7"/>
      <c r="U40" s="7"/>
      <c r="V40" s="7"/>
      <c r="W40" s="7"/>
      <c r="X40" s="7"/>
      <c r="Y40" s="7"/>
    </row>
    <row r="41" spans="1:25">
      <c r="A41" s="7"/>
      <c r="B41" s="76">
        <v>45127</v>
      </c>
      <c r="C41" s="30">
        <v>254.71075500000001</v>
      </c>
      <c r="D41" s="30">
        <v>145.79919799999999</v>
      </c>
      <c r="E41" s="30">
        <v>400.509953</v>
      </c>
      <c r="F41" s="31">
        <v>13054755.140000001</v>
      </c>
      <c r="G41" s="62">
        <f t="shared" si="0"/>
        <v>3259.5332630847256</v>
      </c>
      <c r="H41" s="73">
        <v>1618.83</v>
      </c>
      <c r="I41" s="64">
        <f t="shared" si="1"/>
        <v>184.27358647912382</v>
      </c>
      <c r="J41" s="73">
        <v>298307.61</v>
      </c>
      <c r="K41" s="75" t="s">
        <v>51</v>
      </c>
      <c r="L41" s="74" t="s">
        <v>52</v>
      </c>
      <c r="M41" s="74" t="s">
        <v>53</v>
      </c>
      <c r="N41" s="74" t="s">
        <v>54</v>
      </c>
      <c r="O41" s="74" t="s">
        <v>55</v>
      </c>
      <c r="P41" s="7"/>
      <c r="Q41" s="7"/>
      <c r="R41" s="7"/>
      <c r="S41" s="7"/>
      <c r="T41" s="7"/>
      <c r="U41" s="7"/>
      <c r="V41" s="7"/>
      <c r="W41" s="7"/>
      <c r="X41" s="7"/>
      <c r="Y41" s="7"/>
    </row>
    <row r="42" spans="1:25">
      <c r="A42" s="7"/>
      <c r="B42" s="76">
        <v>45097</v>
      </c>
      <c r="C42" s="30">
        <v>251.32585599999999</v>
      </c>
      <c r="D42" s="30">
        <v>144.364656</v>
      </c>
      <c r="E42" s="30">
        <v>395.69051200000001</v>
      </c>
      <c r="F42" s="31">
        <v>13282732.939999999</v>
      </c>
      <c r="G42" s="62">
        <f t="shared" si="0"/>
        <v>3356.848986058073</v>
      </c>
      <c r="H42" s="73">
        <v>1497.36</v>
      </c>
      <c r="I42" s="64">
        <f t="shared" si="1"/>
        <v>194.03340546027675</v>
      </c>
      <c r="J42" s="73">
        <v>290537.86</v>
      </c>
      <c r="K42" s="77" t="s">
        <v>42</v>
      </c>
      <c r="L42" s="78">
        <v>321.7</v>
      </c>
      <c r="M42" s="78">
        <v>3.4180000000000001</v>
      </c>
      <c r="N42" s="33">
        <v>94.103999999999999</v>
      </c>
      <c r="O42" s="33" t="s">
        <v>56</v>
      </c>
      <c r="P42" s="7"/>
      <c r="Q42" s="7"/>
      <c r="R42" s="7"/>
      <c r="S42" s="7"/>
      <c r="T42" s="7"/>
      <c r="U42" s="7"/>
      <c r="V42" s="7"/>
      <c r="W42" s="7"/>
      <c r="X42" s="7"/>
      <c r="Y42" s="7"/>
    </row>
    <row r="43" spans="1:25">
      <c r="A43" s="7"/>
      <c r="B43" s="76">
        <v>45066</v>
      </c>
      <c r="C43" s="30">
        <v>244.17895300000001</v>
      </c>
      <c r="D43" s="30">
        <v>143.100888</v>
      </c>
      <c r="E43" s="30">
        <v>387.27984099999998</v>
      </c>
      <c r="F43" s="31">
        <v>13331790.640000001</v>
      </c>
      <c r="G43" s="62">
        <f t="shared" si="0"/>
        <v>3442.417918158565</v>
      </c>
      <c r="H43" s="73">
        <v>1336.93</v>
      </c>
      <c r="I43" s="64">
        <f t="shared" si="1"/>
        <v>195.84795015445835</v>
      </c>
      <c r="J43" s="73">
        <v>261835</v>
      </c>
      <c r="K43" s="77" t="s">
        <v>57</v>
      </c>
      <c r="L43" s="78">
        <v>-4.777E-2</v>
      </c>
      <c r="M43" s="78">
        <v>8.2089999999999993E-3</v>
      </c>
      <c r="N43" s="33">
        <v>-5.819</v>
      </c>
      <c r="O43" s="33" t="s">
        <v>58</v>
      </c>
      <c r="P43" s="7"/>
      <c r="Q43" s="7"/>
      <c r="R43" s="7"/>
      <c r="S43" s="7"/>
      <c r="T43" s="7"/>
      <c r="U43" s="7"/>
      <c r="V43" s="7"/>
      <c r="W43" s="7"/>
      <c r="X43" s="7"/>
      <c r="Y43" s="7"/>
    </row>
    <row r="44" spans="1:25">
      <c r="A44" s="7"/>
      <c r="B44" s="72">
        <v>45036</v>
      </c>
      <c r="C44" s="30">
        <v>226.94145800000001</v>
      </c>
      <c r="D44" s="30">
        <v>155.55973</v>
      </c>
      <c r="E44" s="30">
        <v>382.50118800000001</v>
      </c>
      <c r="F44" s="31">
        <v>13211817.07</v>
      </c>
      <c r="G44" s="62">
        <f t="shared" si="0"/>
        <v>3454.059094321035</v>
      </c>
      <c r="H44" s="73">
        <v>1234.5</v>
      </c>
      <c r="I44" s="64">
        <f t="shared" si="1"/>
        <v>176.90643985419197</v>
      </c>
      <c r="J44" s="73">
        <v>218391</v>
      </c>
      <c r="K44" s="77" t="s">
        <v>59</v>
      </c>
      <c r="L44" s="78">
        <v>4.214E-4</v>
      </c>
      <c r="M44" s="78">
        <v>5.1610000000000002E-5</v>
      </c>
      <c r="N44" s="33">
        <v>8.1639999999999997</v>
      </c>
      <c r="O44" s="33" t="s">
        <v>60</v>
      </c>
      <c r="P44" s="7"/>
      <c r="Q44" s="7"/>
      <c r="R44" s="7"/>
      <c r="S44" s="7"/>
      <c r="T44" s="7"/>
      <c r="U44" s="7"/>
      <c r="V44" s="7"/>
      <c r="W44" s="7"/>
      <c r="X44" s="7"/>
      <c r="Y44" s="7"/>
    </row>
    <row r="45" spans="1:25">
      <c r="A45" s="7"/>
      <c r="B45" s="72">
        <v>45005</v>
      </c>
      <c r="C45" s="30">
        <v>225.87115900000001</v>
      </c>
      <c r="D45" s="30">
        <v>156.93678700000001</v>
      </c>
      <c r="E45" s="30">
        <v>382.80794600000002</v>
      </c>
      <c r="F45" s="31">
        <v>11810597.02</v>
      </c>
      <c r="G45" s="62">
        <f t="shared" si="0"/>
        <v>3085.2538834186057</v>
      </c>
      <c r="H45" s="73">
        <v>999.57</v>
      </c>
      <c r="I45" s="64">
        <f t="shared" si="1"/>
        <v>151.20567844172993</v>
      </c>
      <c r="J45" s="73">
        <v>151140.66</v>
      </c>
      <c r="K45" s="33"/>
      <c r="L45" s="33"/>
      <c r="M45" s="33"/>
      <c r="N45" s="33"/>
      <c r="O45" s="33"/>
      <c r="P45" s="7"/>
      <c r="Q45" s="7"/>
      <c r="R45" s="7"/>
      <c r="S45" s="7"/>
      <c r="T45" s="7"/>
      <c r="U45" s="7"/>
      <c r="V45" s="7"/>
      <c r="W45" s="7"/>
      <c r="X45" s="7"/>
      <c r="Y45" s="7"/>
    </row>
    <row r="46" spans="1:25">
      <c r="A46" s="7"/>
      <c r="B46" s="72">
        <v>44977</v>
      </c>
      <c r="C46" s="30">
        <v>223.48906199999999</v>
      </c>
      <c r="D46" s="30">
        <v>157.84433000000001</v>
      </c>
      <c r="E46" s="30">
        <v>381.333392</v>
      </c>
      <c r="F46" s="31">
        <v>11615212.07</v>
      </c>
      <c r="G46" s="62">
        <f t="shared" si="0"/>
        <v>3045.9467525466534</v>
      </c>
      <c r="H46" s="73">
        <v>1246.8399999999999</v>
      </c>
      <c r="I46" s="64">
        <f t="shared" si="1"/>
        <v>165.58845561579673</v>
      </c>
      <c r="J46" s="73">
        <v>206462.31</v>
      </c>
      <c r="K46" s="33"/>
      <c r="L46" s="33"/>
      <c r="M46" s="33" t="s">
        <v>68</v>
      </c>
      <c r="N46" s="33"/>
      <c r="O46" s="33"/>
      <c r="P46" s="7"/>
      <c r="Q46" s="7"/>
      <c r="R46" s="7"/>
      <c r="S46" s="7"/>
      <c r="T46" s="7"/>
      <c r="U46" s="7"/>
      <c r="V46" s="7"/>
      <c r="W46" s="7"/>
      <c r="X46" s="7"/>
      <c r="Y46" s="7"/>
    </row>
    <row r="47" spans="1:25">
      <c r="A47" s="7"/>
      <c r="B47" s="72">
        <v>44946</v>
      </c>
      <c r="C47" s="30">
        <v>222.48137</v>
      </c>
      <c r="D47" s="30">
        <v>156.975279</v>
      </c>
      <c r="E47" s="30">
        <v>379.45664900000003</v>
      </c>
      <c r="F47" s="31">
        <v>11281485.1</v>
      </c>
      <c r="G47" s="62">
        <f t="shared" si="0"/>
        <v>2973.0629650924889</v>
      </c>
      <c r="H47" s="73">
        <v>1325.69</v>
      </c>
      <c r="I47" s="64">
        <f t="shared" si="1"/>
        <v>167.84991212123498</v>
      </c>
      <c r="J47" s="73">
        <v>222516.95</v>
      </c>
      <c r="K47" s="33"/>
      <c r="L47" s="33"/>
      <c r="M47" s="33" t="s">
        <v>69</v>
      </c>
      <c r="N47" s="33" t="s">
        <v>70</v>
      </c>
      <c r="O47" s="33"/>
      <c r="P47" s="7"/>
      <c r="Q47" s="7"/>
      <c r="R47" s="7"/>
      <c r="S47" s="7"/>
      <c r="T47" s="7"/>
      <c r="U47" s="7"/>
      <c r="V47" s="7"/>
      <c r="W47" s="7"/>
      <c r="X47" s="7"/>
      <c r="Y47" s="7"/>
    </row>
    <row r="48" spans="1:25">
      <c r="A48" s="7"/>
      <c r="B48" s="72">
        <v>45279</v>
      </c>
      <c r="C48" s="30">
        <v>221.81832600000001</v>
      </c>
      <c r="D48" s="30">
        <v>155.83234300000001</v>
      </c>
      <c r="E48" s="30">
        <v>377.65066899999999</v>
      </c>
      <c r="F48" s="31">
        <v>10925861.75</v>
      </c>
      <c r="G48" s="62">
        <f t="shared" si="0"/>
        <v>2893.113304666223</v>
      </c>
      <c r="H48" s="73">
        <v>1305.02</v>
      </c>
      <c r="I48" s="64">
        <f t="shared" si="1"/>
        <v>165.70088581017916</v>
      </c>
      <c r="J48" s="73">
        <v>216242.97</v>
      </c>
      <c r="K48" s="33"/>
      <c r="L48" s="33"/>
      <c r="M48" s="33" t="s">
        <v>71</v>
      </c>
      <c r="N48" s="33"/>
      <c r="O48" s="33"/>
      <c r="P48" s="7"/>
      <c r="Q48" s="7"/>
      <c r="R48" s="7"/>
      <c r="S48" s="7"/>
      <c r="T48" s="7"/>
      <c r="U48" s="7"/>
      <c r="V48" s="7"/>
      <c r="W48" s="7"/>
      <c r="X48" s="7"/>
      <c r="Y48" s="7"/>
    </row>
    <row r="49" spans="1:25">
      <c r="A49" s="7"/>
      <c r="B49" s="72">
        <v>45249</v>
      </c>
      <c r="C49" s="30">
        <v>220.83804699999999</v>
      </c>
      <c r="D49" s="30">
        <v>155.17606699999999</v>
      </c>
      <c r="E49" s="30">
        <v>376.01411400000001</v>
      </c>
      <c r="F49" s="31">
        <v>10728027.24</v>
      </c>
      <c r="G49" s="62">
        <f t="shared" si="0"/>
        <v>2853.091636874035</v>
      </c>
      <c r="H49" s="73">
        <v>1308.4000000000001</v>
      </c>
      <c r="I49" s="64">
        <f t="shared" si="1"/>
        <v>154.78505044328952</v>
      </c>
      <c r="J49" s="73">
        <v>202520.76</v>
      </c>
      <c r="K49" s="33"/>
      <c r="L49" s="33"/>
      <c r="M49" s="33"/>
      <c r="N49" s="33"/>
      <c r="O49" s="33"/>
      <c r="P49" s="7"/>
      <c r="Q49" s="7"/>
      <c r="R49" s="7"/>
      <c r="S49" s="7"/>
      <c r="T49" s="7"/>
      <c r="U49" s="7"/>
      <c r="V49" s="7"/>
      <c r="W49" s="7"/>
      <c r="X49" s="7"/>
      <c r="Y49" s="7"/>
    </row>
    <row r="50" spans="1:25">
      <c r="A50" s="7"/>
      <c r="B50" s="72">
        <v>45218</v>
      </c>
      <c r="C50" s="30">
        <v>217.61382599999999</v>
      </c>
      <c r="D50" s="30">
        <v>155.98664400000001</v>
      </c>
      <c r="E50" s="30">
        <v>373.60046999999997</v>
      </c>
      <c r="F50" s="31">
        <v>10683664.619999999</v>
      </c>
      <c r="G50" s="62">
        <f t="shared" si="0"/>
        <v>2859.649673352927</v>
      </c>
      <c r="H50" s="73">
        <v>1218.77</v>
      </c>
      <c r="I50" s="64">
        <f t="shared" si="1"/>
        <v>155.26234646405803</v>
      </c>
      <c r="J50" s="73">
        <v>189229.09</v>
      </c>
      <c r="K50" s="33"/>
      <c r="L50" s="33" t="s">
        <v>75</v>
      </c>
      <c r="M50" s="33"/>
      <c r="N50" s="33"/>
      <c r="O50" s="33"/>
      <c r="P50" s="7"/>
      <c r="Q50" s="7"/>
      <c r="R50" s="7"/>
      <c r="S50" s="7"/>
      <c r="T50" s="7"/>
      <c r="U50" s="7"/>
      <c r="V50" s="7"/>
      <c r="W50" s="7"/>
      <c r="X50" s="7"/>
      <c r="Y50" s="7"/>
    </row>
    <row r="51" spans="1:25">
      <c r="A51" s="7"/>
      <c r="B51" s="61" t="s">
        <v>15</v>
      </c>
      <c r="C51" s="30">
        <v>217.73674099999999</v>
      </c>
      <c r="D51" s="30">
        <v>152.73831999999999</v>
      </c>
      <c r="E51" s="30">
        <v>370.47506099999998</v>
      </c>
      <c r="F51" s="31">
        <v>10353101.35</v>
      </c>
      <c r="G51" s="62">
        <f t="shared" si="0"/>
        <v>2794.5474445849404</v>
      </c>
      <c r="H51" s="73">
        <v>1148.3599999999999</v>
      </c>
      <c r="I51" s="64">
        <f t="shared" si="1"/>
        <v>166.63758751610996</v>
      </c>
      <c r="J51" s="73">
        <v>191359.94</v>
      </c>
      <c r="K51" s="33"/>
      <c r="L51" s="33" t="s">
        <v>76</v>
      </c>
      <c r="M51" s="33"/>
      <c r="N51" s="33"/>
      <c r="O51" s="33"/>
      <c r="P51" s="7"/>
      <c r="Q51" s="7"/>
      <c r="R51" s="7"/>
      <c r="S51" s="7"/>
      <c r="T51" s="7"/>
      <c r="U51" s="7"/>
      <c r="V51" s="7"/>
      <c r="W51" s="7"/>
      <c r="X51" s="7"/>
      <c r="Y51" s="7"/>
    </row>
    <row r="52" spans="1:25">
      <c r="A52" s="7"/>
      <c r="B52" s="72">
        <v>45157</v>
      </c>
      <c r="C52" s="30">
        <v>216.54363599999999</v>
      </c>
      <c r="D52" s="30">
        <v>150.65402599999999</v>
      </c>
      <c r="E52" s="30">
        <v>367.19766199999998</v>
      </c>
      <c r="F52" s="31">
        <v>10247963.560000001</v>
      </c>
      <c r="G52" s="62">
        <f t="shared" si="0"/>
        <v>2790.8575191309365</v>
      </c>
      <c r="H52" s="73">
        <v>955.02</v>
      </c>
      <c r="I52" s="64">
        <f t="shared" si="1"/>
        <v>169.0609201901531</v>
      </c>
      <c r="J52" s="73">
        <v>161456.56</v>
      </c>
      <c r="K52" s="33"/>
      <c r="L52" s="33"/>
      <c r="M52" s="33"/>
      <c r="N52" s="33"/>
      <c r="O52" s="33"/>
      <c r="P52" s="7"/>
      <c r="Q52" s="7"/>
      <c r="R52" s="7"/>
      <c r="S52" s="7"/>
      <c r="T52" s="7"/>
      <c r="U52" s="7"/>
      <c r="V52" s="7"/>
      <c r="W52" s="7"/>
      <c r="X52" s="7"/>
      <c r="Y52" s="7"/>
    </row>
    <row r="53" spans="1:25">
      <c r="A53" s="7"/>
      <c r="B53" s="76">
        <v>45126</v>
      </c>
      <c r="C53" s="30">
        <v>215.75923299999999</v>
      </c>
      <c r="D53" s="30">
        <v>148.34758500000001</v>
      </c>
      <c r="E53" s="30">
        <v>364.10681799999998</v>
      </c>
      <c r="F53" s="31">
        <v>10098521.35</v>
      </c>
      <c r="G53" s="62">
        <f t="shared" si="0"/>
        <v>2773.5051503484892</v>
      </c>
      <c r="H53" s="73">
        <v>918.35</v>
      </c>
      <c r="I53" s="64">
        <f t="shared" si="1"/>
        <v>168.24183590134481</v>
      </c>
      <c r="J53" s="73">
        <v>154504.89000000001</v>
      </c>
      <c r="K53" s="33"/>
      <c r="L53" s="33"/>
      <c r="M53" s="33"/>
      <c r="N53" s="33"/>
      <c r="O53" s="33"/>
      <c r="P53" s="7"/>
      <c r="Q53" s="7"/>
      <c r="R53" s="7"/>
      <c r="S53" s="7"/>
      <c r="T53" s="7"/>
      <c r="U53" s="7"/>
      <c r="V53" s="7"/>
      <c r="W53" s="7"/>
      <c r="X53" s="7"/>
      <c r="Y53" s="7"/>
    </row>
    <row r="54" spans="1:25">
      <c r="A54" s="7"/>
      <c r="B54" s="76">
        <v>45096</v>
      </c>
      <c r="C54" s="30">
        <v>212.93668600000001</v>
      </c>
      <c r="D54" s="30">
        <v>146.27038200000001</v>
      </c>
      <c r="E54" s="30">
        <v>359.20706799999999</v>
      </c>
      <c r="F54" s="31">
        <v>9923271.9499999993</v>
      </c>
      <c r="G54" s="62">
        <f t="shared" si="0"/>
        <v>2762.5491907080177</v>
      </c>
      <c r="H54" s="73">
        <v>822.29</v>
      </c>
      <c r="I54" s="64">
        <f t="shared" si="1"/>
        <v>178.02313052572697</v>
      </c>
      <c r="J54" s="73">
        <v>146386.64000000001</v>
      </c>
      <c r="K54" s="33"/>
      <c r="L54" s="33"/>
      <c r="M54" s="33"/>
      <c r="N54" s="33"/>
      <c r="O54" s="33"/>
      <c r="P54" s="7"/>
      <c r="Q54" s="7"/>
      <c r="R54" s="7"/>
      <c r="S54" s="7"/>
      <c r="T54" s="7"/>
      <c r="U54" s="7"/>
      <c r="V54" s="7"/>
      <c r="W54" s="7"/>
      <c r="X54" s="7"/>
      <c r="Y54" s="7"/>
    </row>
    <row r="55" spans="1:25">
      <c r="A55" s="7"/>
      <c r="B55" s="76">
        <v>45065</v>
      </c>
      <c r="C55" s="30">
        <v>211.483835</v>
      </c>
      <c r="D55" s="30">
        <v>145.05110500000001</v>
      </c>
      <c r="E55" s="30">
        <v>356.53494000000001</v>
      </c>
      <c r="F55" s="31">
        <v>9841455.2100000009</v>
      </c>
      <c r="G55" s="62">
        <f t="shared" si="0"/>
        <v>2760.3059632809063</v>
      </c>
      <c r="H55" s="73">
        <v>754.54</v>
      </c>
      <c r="I55" s="64">
        <f t="shared" si="1"/>
        <v>194.24596442865854</v>
      </c>
      <c r="J55" s="73">
        <v>146566.35</v>
      </c>
      <c r="K55" s="33"/>
      <c r="L55" s="33"/>
      <c r="M55" s="33"/>
      <c r="N55" s="33"/>
      <c r="O55" s="33"/>
      <c r="P55" s="7"/>
      <c r="Q55" s="7"/>
      <c r="R55" s="7"/>
      <c r="S55" s="7"/>
      <c r="T55" s="7"/>
      <c r="U55" s="7"/>
      <c r="V55" s="7"/>
      <c r="W55" s="7"/>
      <c r="X55" s="7"/>
      <c r="Y55" s="7"/>
    </row>
    <row r="56" spans="1:25">
      <c r="A56" s="7"/>
      <c r="B56" s="72">
        <v>45035</v>
      </c>
      <c r="C56" s="30">
        <v>210.65654599999999</v>
      </c>
      <c r="D56" s="30">
        <v>144.306702</v>
      </c>
      <c r="E56" s="30">
        <v>354.96324800000002</v>
      </c>
      <c r="F56" s="31">
        <v>9975186.6500000004</v>
      </c>
      <c r="G56" s="62">
        <f t="shared" si="0"/>
        <v>2810.2026635726525</v>
      </c>
      <c r="H56" s="73">
        <v>733.54</v>
      </c>
      <c r="I56" s="64">
        <f t="shared" si="1"/>
        <v>207.8268260762876</v>
      </c>
      <c r="J56" s="73">
        <v>152449.29</v>
      </c>
      <c r="K56" s="33"/>
      <c r="L56" s="33"/>
      <c r="M56" s="33"/>
      <c r="N56" s="33"/>
      <c r="O56" s="33"/>
      <c r="P56" s="7"/>
      <c r="Q56" s="7"/>
      <c r="R56" s="7"/>
      <c r="S56" s="7"/>
      <c r="T56" s="7"/>
      <c r="U56" s="7"/>
      <c r="V56" s="7"/>
      <c r="W56" s="7"/>
      <c r="X56" s="7"/>
      <c r="Y56" s="7"/>
    </row>
    <row r="57" spans="1:25">
      <c r="A57" s="7"/>
      <c r="B57" s="72">
        <v>45004</v>
      </c>
      <c r="C57" s="30">
        <v>207.54093599999999</v>
      </c>
      <c r="D57" s="30">
        <v>142.84896499999999</v>
      </c>
      <c r="E57" s="30">
        <v>350.38990100000001</v>
      </c>
      <c r="F57" s="31">
        <v>9461773.7599999998</v>
      </c>
      <c r="G57" s="62">
        <f t="shared" si="0"/>
        <v>2700.3557274329091</v>
      </c>
      <c r="H57" s="73">
        <v>781.79</v>
      </c>
      <c r="I57" s="64">
        <f t="shared" si="1"/>
        <v>181.67844306015684</v>
      </c>
      <c r="J57" s="73">
        <v>142034.39000000001</v>
      </c>
      <c r="K57" s="33"/>
      <c r="L57" s="33"/>
      <c r="M57" s="33"/>
      <c r="N57" s="33"/>
      <c r="O57" s="33"/>
      <c r="P57" s="7"/>
      <c r="Q57" s="7"/>
      <c r="R57" s="7"/>
      <c r="S57" s="7"/>
      <c r="T57" s="7"/>
      <c r="U57" s="7"/>
      <c r="V57" s="7"/>
      <c r="W57" s="7"/>
      <c r="X57" s="7"/>
      <c r="Y57" s="7"/>
    </row>
    <row r="58" spans="1:25">
      <c r="A58" s="7"/>
      <c r="B58" s="72">
        <v>44976</v>
      </c>
      <c r="C58" s="30">
        <v>203.83538799999999</v>
      </c>
      <c r="D58" s="30">
        <v>140.43873500000001</v>
      </c>
      <c r="E58" s="30">
        <v>344.27412299999997</v>
      </c>
      <c r="F58" s="31">
        <v>9114194.8000000007</v>
      </c>
      <c r="G58" s="62">
        <f t="shared" si="0"/>
        <v>2647.3656284646177</v>
      </c>
      <c r="H58" s="73">
        <v>799.54</v>
      </c>
      <c r="I58" s="64">
        <f t="shared" si="1"/>
        <v>166.92188008104662</v>
      </c>
      <c r="J58" s="73">
        <v>133460.72</v>
      </c>
      <c r="K58" s="33"/>
      <c r="L58" s="33"/>
      <c r="M58" s="33"/>
      <c r="N58" s="33"/>
      <c r="O58" s="33"/>
      <c r="P58" s="7"/>
      <c r="Q58" s="7"/>
      <c r="R58" s="7"/>
      <c r="S58" s="7"/>
      <c r="T58" s="7"/>
      <c r="U58" s="7"/>
      <c r="V58" s="7"/>
      <c r="W58" s="7"/>
      <c r="X58" s="7"/>
      <c r="Y58" s="7"/>
    </row>
    <row r="59" spans="1:25">
      <c r="A59" s="7"/>
      <c r="B59" s="72">
        <v>44945</v>
      </c>
      <c r="C59" s="30">
        <v>200.57691299999999</v>
      </c>
      <c r="D59" s="30">
        <v>138.34956199999999</v>
      </c>
      <c r="E59" s="30">
        <v>338.92647499999998</v>
      </c>
      <c r="F59" s="31">
        <v>8793456.6500000004</v>
      </c>
      <c r="G59" s="62">
        <f t="shared" si="0"/>
        <v>2594.5027310126779</v>
      </c>
      <c r="H59" s="73">
        <v>674.19</v>
      </c>
      <c r="I59" s="64">
        <f t="shared" si="1"/>
        <v>158.31904952609796</v>
      </c>
      <c r="J59" s="73">
        <v>106737.12</v>
      </c>
      <c r="K59" s="33"/>
      <c r="L59" s="33"/>
      <c r="M59" s="33"/>
      <c r="N59" s="33"/>
      <c r="O59" s="33"/>
      <c r="P59" s="7"/>
      <c r="Q59" s="7"/>
      <c r="R59" s="7"/>
      <c r="S59" s="7"/>
      <c r="T59" s="7"/>
      <c r="U59" s="7"/>
      <c r="V59" s="7"/>
      <c r="W59" s="7"/>
      <c r="X59" s="7"/>
      <c r="Y59" s="7"/>
    </row>
    <row r="60" spans="1:25">
      <c r="A60" s="7"/>
      <c r="B60" s="72">
        <v>45278</v>
      </c>
      <c r="C60" s="30">
        <v>198.96870799999999</v>
      </c>
      <c r="D60" s="30">
        <v>137.180048</v>
      </c>
      <c r="E60" s="30">
        <v>336.14875599999999</v>
      </c>
      <c r="F60" s="31">
        <v>8591393.0299999993</v>
      </c>
      <c r="G60" s="62">
        <f t="shared" si="0"/>
        <v>2555.8306781298934</v>
      </c>
      <c r="H60" s="73">
        <v>672.75</v>
      </c>
      <c r="I60" s="64">
        <f t="shared" si="1"/>
        <v>163.40755109624675</v>
      </c>
      <c r="J60" s="73">
        <v>109932.43</v>
      </c>
      <c r="K60" s="33"/>
      <c r="L60" s="33"/>
      <c r="M60" s="33"/>
      <c r="N60" s="33"/>
      <c r="O60" s="33"/>
      <c r="P60" s="7"/>
      <c r="Q60" s="7"/>
      <c r="R60" s="7"/>
      <c r="S60" s="7"/>
      <c r="T60" s="7"/>
      <c r="U60" s="7"/>
      <c r="V60" s="7"/>
      <c r="W60" s="7"/>
      <c r="X60" s="7"/>
      <c r="Y60" s="7"/>
    </row>
    <row r="61" spans="1:25">
      <c r="A61" s="7"/>
      <c r="B61" s="72">
        <v>45248</v>
      </c>
      <c r="C61" s="30">
        <v>197.056467</v>
      </c>
      <c r="D61" s="30">
        <v>135.94879800000001</v>
      </c>
      <c r="E61" s="30">
        <v>333.00526500000001</v>
      </c>
      <c r="F61" s="31">
        <v>8409931.3900000006</v>
      </c>
      <c r="G61" s="62">
        <f t="shared" si="0"/>
        <v>2525.4649922727199</v>
      </c>
      <c r="H61" s="73">
        <v>620.16999999999996</v>
      </c>
      <c r="I61" s="64">
        <f t="shared" si="1"/>
        <v>165.43015624748054</v>
      </c>
      <c r="J61" s="73">
        <v>102594.82</v>
      </c>
      <c r="K61" s="33"/>
      <c r="L61" s="33"/>
      <c r="M61" s="33"/>
      <c r="N61" s="33"/>
      <c r="O61" s="33"/>
      <c r="P61" s="7"/>
      <c r="Q61" s="7"/>
      <c r="R61" s="7"/>
      <c r="S61" s="7"/>
      <c r="T61" s="7"/>
      <c r="U61" s="7"/>
      <c r="V61" s="7"/>
      <c r="W61" s="7"/>
      <c r="X61" s="7"/>
      <c r="Y61" s="7"/>
    </row>
    <row r="62" spans="1:25">
      <c r="A62" s="7"/>
      <c r="B62" s="72">
        <v>45217</v>
      </c>
      <c r="C62" s="30">
        <v>194.861208</v>
      </c>
      <c r="D62" s="30">
        <v>134.99434600000001</v>
      </c>
      <c r="E62" s="30">
        <v>329.85555399999998</v>
      </c>
      <c r="F62" s="31">
        <v>8648092.6400000006</v>
      </c>
      <c r="G62" s="62">
        <f t="shared" si="0"/>
        <v>2621.7817269191719</v>
      </c>
      <c r="H62" s="73">
        <v>524.94000000000005</v>
      </c>
      <c r="I62" s="64">
        <f t="shared" si="1"/>
        <v>156.65068388768239</v>
      </c>
      <c r="J62" s="73">
        <v>82232.210000000006</v>
      </c>
      <c r="K62" s="33"/>
      <c r="L62" s="33"/>
      <c r="M62" s="33"/>
      <c r="N62" s="33"/>
      <c r="O62" s="33"/>
      <c r="P62" s="7"/>
      <c r="Q62" s="7"/>
      <c r="R62" s="7"/>
      <c r="S62" s="7"/>
      <c r="T62" s="7"/>
      <c r="U62" s="7"/>
      <c r="V62" s="7"/>
      <c r="W62" s="7"/>
      <c r="X62" s="7"/>
      <c r="Y62" s="7"/>
    </row>
    <row r="63" spans="1:25">
      <c r="A63" s="7"/>
      <c r="B63" s="72">
        <v>45187</v>
      </c>
      <c r="C63" s="30">
        <v>193.41669400000001</v>
      </c>
      <c r="D63" s="30">
        <v>134.062625</v>
      </c>
      <c r="E63" s="30">
        <v>327.47931899999998</v>
      </c>
      <c r="F63" s="31">
        <v>8490821.4499999993</v>
      </c>
      <c r="G63" s="62">
        <f t="shared" si="0"/>
        <v>2592.7809658111573</v>
      </c>
      <c r="H63" s="73">
        <v>482.36</v>
      </c>
      <c r="I63" s="64">
        <f t="shared" si="1"/>
        <v>155.44048013931504</v>
      </c>
      <c r="J63" s="73">
        <v>74978.27</v>
      </c>
      <c r="K63" s="33"/>
      <c r="L63" s="33"/>
      <c r="M63" s="33"/>
      <c r="N63" s="33"/>
      <c r="O63" s="33"/>
      <c r="P63" s="7"/>
      <c r="Q63" s="7"/>
      <c r="R63" s="7"/>
      <c r="S63" s="7"/>
      <c r="T63" s="7"/>
      <c r="U63" s="7"/>
      <c r="V63" s="7"/>
      <c r="W63" s="7"/>
      <c r="X63" s="7"/>
      <c r="Y63" s="7"/>
    </row>
    <row r="64" spans="1:25">
      <c r="A64" s="7"/>
      <c r="B64" s="72">
        <v>45156</v>
      </c>
      <c r="C64" s="30">
        <v>191.24422899999999</v>
      </c>
      <c r="D64" s="30">
        <v>132.867279</v>
      </c>
      <c r="E64" s="30">
        <v>324.11150800000001</v>
      </c>
      <c r="F64" s="31">
        <v>8122454.6200000001</v>
      </c>
      <c r="G64" s="62">
        <f t="shared" si="0"/>
        <v>2506.0679486888193</v>
      </c>
      <c r="H64" s="73">
        <v>405.87</v>
      </c>
      <c r="I64" s="64">
        <f t="shared" si="1"/>
        <v>147.42493901988323</v>
      </c>
      <c r="J64" s="73">
        <v>59835.360000000001</v>
      </c>
      <c r="K64" s="33"/>
      <c r="L64" s="33"/>
      <c r="M64" s="33"/>
      <c r="N64" s="33"/>
      <c r="O64" s="33"/>
      <c r="P64" s="7"/>
      <c r="Q64" s="7"/>
      <c r="R64" s="7"/>
      <c r="S64" s="7"/>
      <c r="T64" s="7"/>
      <c r="U64" s="7"/>
      <c r="V64" s="7"/>
      <c r="W64" s="7"/>
      <c r="X64" s="7"/>
      <c r="Y64" s="7"/>
    </row>
    <row r="65" spans="1:25">
      <c r="A65" s="7"/>
      <c r="B65" s="76">
        <v>45125</v>
      </c>
      <c r="C65" s="30">
        <v>189.13256699999999</v>
      </c>
      <c r="D65" s="30">
        <v>131.76190399999999</v>
      </c>
      <c r="E65" s="30">
        <v>320.89447100000001</v>
      </c>
      <c r="F65" s="31">
        <v>7956263.21</v>
      </c>
      <c r="G65" s="62">
        <f t="shared" si="0"/>
        <v>2479.4017750464764</v>
      </c>
      <c r="H65" s="73">
        <v>312.02</v>
      </c>
      <c r="I65" s="64">
        <f t="shared" si="1"/>
        <v>173.74610601884496</v>
      </c>
      <c r="J65" s="73">
        <v>54212.26</v>
      </c>
      <c r="K65" s="33"/>
      <c r="L65" s="33"/>
      <c r="M65" s="33"/>
      <c r="N65" s="33"/>
      <c r="O65" s="33"/>
      <c r="P65" s="7"/>
      <c r="Q65" s="7"/>
      <c r="R65" s="7"/>
      <c r="S65" s="7"/>
      <c r="T65" s="7"/>
      <c r="U65" s="7"/>
      <c r="V65" s="7"/>
      <c r="W65" s="7"/>
      <c r="X65" s="7"/>
      <c r="Y65" s="7"/>
    </row>
    <row r="66" spans="1:25">
      <c r="A66" s="7"/>
      <c r="B66" s="76">
        <v>45095</v>
      </c>
      <c r="C66" s="30">
        <v>187.56446099999999</v>
      </c>
      <c r="D66" s="30">
        <v>130.764353</v>
      </c>
      <c r="E66" s="30">
        <v>318.32881400000002</v>
      </c>
      <c r="F66" s="31">
        <v>7999178.9100000001</v>
      </c>
      <c r="G66" s="62">
        <f t="shared" si="0"/>
        <v>2512.8667460181596</v>
      </c>
      <c r="H66" s="73">
        <v>273.75</v>
      </c>
      <c r="I66" s="64">
        <f t="shared" si="1"/>
        <v>189.38133333333334</v>
      </c>
      <c r="J66" s="73">
        <v>51843.14</v>
      </c>
      <c r="K66" s="33"/>
      <c r="L66" s="33"/>
      <c r="M66" s="33"/>
      <c r="N66" s="33"/>
      <c r="O66" s="33"/>
      <c r="P66" s="7"/>
      <c r="Q66" s="7"/>
      <c r="R66" s="7"/>
      <c r="S66" s="7"/>
      <c r="T66" s="7"/>
      <c r="U66" s="7"/>
      <c r="V66" s="7"/>
      <c r="W66" s="7"/>
      <c r="X66" s="7"/>
      <c r="Y66" s="7"/>
    </row>
    <row r="67" spans="1:25">
      <c r="A67" s="7"/>
      <c r="B67" s="76">
        <v>45064</v>
      </c>
      <c r="C67" s="30">
        <v>186.511831</v>
      </c>
      <c r="D67" s="30">
        <v>130.213472</v>
      </c>
      <c r="E67" s="30">
        <v>316.725303</v>
      </c>
      <c r="F67" s="31">
        <v>8110857.0999999996</v>
      </c>
      <c r="G67" s="62">
        <f t="shared" si="0"/>
        <v>2560.8491090463967</v>
      </c>
      <c r="H67" s="73">
        <v>246.37</v>
      </c>
      <c r="I67" s="64">
        <f t="shared" si="1"/>
        <v>165.74270406299468</v>
      </c>
      <c r="J67" s="73">
        <v>40834.03</v>
      </c>
      <c r="K67" s="33"/>
      <c r="L67" s="33"/>
      <c r="M67" s="33"/>
      <c r="N67" s="33"/>
      <c r="O67" s="33"/>
      <c r="P67" s="7"/>
      <c r="Q67" s="7"/>
      <c r="R67" s="7"/>
      <c r="S67" s="7"/>
      <c r="T67" s="7"/>
      <c r="U67" s="7"/>
      <c r="V67" s="7"/>
      <c r="W67" s="7"/>
      <c r="X67" s="7"/>
      <c r="Y67" s="7"/>
    </row>
    <row r="68" spans="1:25">
      <c r="A68" s="7"/>
      <c r="B68" s="72">
        <v>45034</v>
      </c>
      <c r="C68" s="30">
        <v>185.34601499999999</v>
      </c>
      <c r="D68" s="30">
        <v>129.47248999999999</v>
      </c>
      <c r="E68" s="30">
        <v>314.81850500000002</v>
      </c>
      <c r="F68" s="31">
        <v>8100264.04</v>
      </c>
      <c r="G68" s="62">
        <f t="shared" si="0"/>
        <v>2572.9948879593339</v>
      </c>
      <c r="H68" s="73">
        <v>189.48</v>
      </c>
      <c r="I68" s="64">
        <f t="shared" si="1"/>
        <v>175.68350221659281</v>
      </c>
      <c r="J68" s="73">
        <v>33288.51</v>
      </c>
      <c r="K68" s="33"/>
      <c r="L68" s="33"/>
      <c r="M68" s="33"/>
      <c r="N68" s="33"/>
      <c r="O68" s="33"/>
      <c r="P68" s="7"/>
      <c r="Q68" s="7"/>
      <c r="R68" s="7"/>
      <c r="S68" s="7"/>
      <c r="T68" s="7"/>
      <c r="U68" s="7"/>
      <c r="V68" s="7"/>
      <c r="W68" s="7"/>
      <c r="X68" s="7"/>
      <c r="Y68" s="7"/>
    </row>
    <row r="69" spans="1:25">
      <c r="A69" s="7"/>
      <c r="B69" s="72">
        <v>45003</v>
      </c>
      <c r="C69" s="30">
        <v>184.76795100000001</v>
      </c>
      <c r="D69" s="30">
        <v>129.00926200000001</v>
      </c>
      <c r="E69" s="30">
        <v>313.77721300000002</v>
      </c>
      <c r="F69" s="31">
        <v>7759870.0599999996</v>
      </c>
      <c r="G69" s="62">
        <f t="shared" si="0"/>
        <v>2473.0508585401958</v>
      </c>
      <c r="H69" s="73">
        <v>190.08</v>
      </c>
      <c r="I69" s="64">
        <f t="shared" si="1"/>
        <v>142.16040614478112</v>
      </c>
      <c r="J69" s="73">
        <v>27021.85</v>
      </c>
      <c r="K69" s="33"/>
      <c r="L69" s="33"/>
      <c r="M69" s="33"/>
      <c r="N69" s="33"/>
      <c r="O69" s="33"/>
      <c r="P69" s="7"/>
      <c r="Q69" s="7"/>
      <c r="R69" s="7"/>
      <c r="S69" s="7"/>
      <c r="T69" s="7"/>
      <c r="U69" s="7"/>
      <c r="V69" s="7"/>
      <c r="W69" s="7"/>
      <c r="X69" s="7"/>
      <c r="Y69" s="7"/>
    </row>
    <row r="70" spans="1:25">
      <c r="A70" s="7"/>
      <c r="B70" s="72">
        <v>44975</v>
      </c>
      <c r="C70" s="30">
        <v>182.84383500000001</v>
      </c>
      <c r="D70" s="30">
        <v>128.534741</v>
      </c>
      <c r="E70" s="30">
        <v>311.37857600000001</v>
      </c>
      <c r="F70" s="31">
        <v>7475824.1500000004</v>
      </c>
      <c r="G70" s="62">
        <f t="shared" si="0"/>
        <v>2400.8794201692281</v>
      </c>
      <c r="H70" s="73">
        <v>178.05</v>
      </c>
      <c r="I70" s="64">
        <f t="shared" si="1"/>
        <v>135.76298792474023</v>
      </c>
      <c r="J70" s="73">
        <v>24172.6</v>
      </c>
      <c r="K70" s="33"/>
      <c r="L70" s="33"/>
      <c r="M70" s="33"/>
      <c r="N70" s="33"/>
      <c r="O70" s="33"/>
      <c r="P70" s="7"/>
      <c r="Q70" s="7"/>
      <c r="R70" s="7"/>
      <c r="S70" s="7"/>
      <c r="T70" s="7"/>
      <c r="U70" s="7"/>
      <c r="V70" s="7"/>
      <c r="W70" s="7"/>
      <c r="X70" s="7"/>
      <c r="Y70" s="7"/>
    </row>
    <row r="71" spans="1:25">
      <c r="A71" s="7"/>
      <c r="B71" s="72">
        <v>44944</v>
      </c>
      <c r="C71" s="30">
        <v>182.287373</v>
      </c>
      <c r="D71" s="30">
        <v>127.81178199999999</v>
      </c>
      <c r="E71" s="30">
        <v>310.099155</v>
      </c>
      <c r="F71" s="31">
        <v>7358855.8799999999</v>
      </c>
      <c r="G71" s="62">
        <f t="shared" si="0"/>
        <v>2373.0654409554904</v>
      </c>
      <c r="H71" s="73">
        <v>171.4</v>
      </c>
      <c r="I71" s="64">
        <f t="shared" si="1"/>
        <v>111.58809801633606</v>
      </c>
      <c r="J71" s="73">
        <v>19126.2</v>
      </c>
      <c r="K71" s="33"/>
      <c r="L71" s="33"/>
      <c r="M71" s="33"/>
      <c r="N71" s="33"/>
      <c r="O71" s="33"/>
      <c r="P71" s="7"/>
      <c r="Q71" s="7"/>
      <c r="R71" s="7"/>
      <c r="S71" s="7"/>
      <c r="T71" s="7"/>
      <c r="U71" s="7"/>
      <c r="V71" s="7"/>
      <c r="W71" s="7"/>
      <c r="X71" s="7"/>
      <c r="Y71" s="7"/>
    </row>
    <row r="72" spans="1:25">
      <c r="A72" s="7"/>
      <c r="B72" s="72">
        <v>45277</v>
      </c>
      <c r="C72" s="30">
        <v>180.87405999999999</v>
      </c>
      <c r="D72" s="30">
        <v>126.713724</v>
      </c>
      <c r="E72" s="30">
        <v>307.587784</v>
      </c>
      <c r="F72" s="31">
        <v>7123292.6699999999</v>
      </c>
      <c r="G72" s="62">
        <f t="shared" si="0"/>
        <v>2315.8568189431089</v>
      </c>
      <c r="H72" s="73">
        <v>151.83000000000001</v>
      </c>
      <c r="I72" s="64">
        <f t="shared" si="1"/>
        <v>102.5568069551472</v>
      </c>
      <c r="J72" s="73">
        <v>15571.2</v>
      </c>
      <c r="K72" s="33"/>
      <c r="L72" s="33"/>
      <c r="M72" s="33"/>
      <c r="N72" s="33"/>
      <c r="O72" s="33"/>
      <c r="P72" s="7"/>
      <c r="Q72" s="7"/>
      <c r="R72" s="7"/>
      <c r="S72" s="7"/>
      <c r="T72" s="7"/>
      <c r="U72" s="7"/>
      <c r="V72" s="7"/>
      <c r="W72" s="7"/>
      <c r="X72" s="7"/>
      <c r="Y72" s="7"/>
    </row>
    <row r="73" spans="1:25">
      <c r="A73" s="7"/>
      <c r="B73" s="72">
        <v>45247</v>
      </c>
      <c r="C73" s="30">
        <v>180.18849499999999</v>
      </c>
      <c r="D73" s="30">
        <v>126.50673500000001</v>
      </c>
      <c r="E73" s="30">
        <v>306.69522999999998</v>
      </c>
      <c r="F73" s="31">
        <v>6902672.0300000003</v>
      </c>
      <c r="G73" s="62">
        <f t="shared" si="0"/>
        <v>2250.6616845654889</v>
      </c>
      <c r="H73" s="73">
        <v>145.63999999999999</v>
      </c>
      <c r="I73" s="64">
        <f t="shared" si="1"/>
        <v>90.457566602581721</v>
      </c>
      <c r="J73" s="73">
        <v>13174.24</v>
      </c>
      <c r="K73" s="33"/>
      <c r="L73" s="33"/>
      <c r="M73" s="33"/>
      <c r="N73" s="33"/>
      <c r="O73" s="33"/>
      <c r="P73" s="7"/>
      <c r="Q73" s="7"/>
      <c r="R73" s="7"/>
      <c r="S73" s="7"/>
      <c r="T73" s="7"/>
      <c r="U73" s="7"/>
      <c r="V73" s="7"/>
      <c r="W73" s="7"/>
      <c r="X73" s="7"/>
      <c r="Y73" s="7"/>
    </row>
    <row r="74" spans="1:25">
      <c r="A74" s="7"/>
      <c r="B74" s="72">
        <v>45216</v>
      </c>
      <c r="C74" s="30">
        <v>182.01464200000001</v>
      </c>
      <c r="D74" s="30">
        <v>123.19104299999999</v>
      </c>
      <c r="E74" s="30">
        <v>305.20568500000002</v>
      </c>
      <c r="F74" s="31">
        <v>6708569.7000000002</v>
      </c>
      <c r="G74" s="62">
        <f t="shared" si="0"/>
        <v>2198.0487355600862</v>
      </c>
      <c r="H74" s="73">
        <v>105.02</v>
      </c>
      <c r="I74" s="64">
        <f t="shared" si="1"/>
        <v>92.071319748619317</v>
      </c>
      <c r="J74" s="73">
        <v>9669.33</v>
      </c>
      <c r="K74" s="33"/>
      <c r="L74" s="33"/>
      <c r="M74" s="33"/>
      <c r="N74" s="33"/>
      <c r="O74" s="33"/>
      <c r="P74" s="7"/>
      <c r="Q74" s="7"/>
      <c r="R74" s="7"/>
      <c r="S74" s="7"/>
      <c r="T74" s="7"/>
      <c r="U74" s="7"/>
      <c r="V74" s="7"/>
      <c r="W74" s="7"/>
      <c r="X74" s="7"/>
      <c r="Y74" s="7"/>
    </row>
    <row r="75" spans="1:25">
      <c r="A75" s="7"/>
      <c r="B75" s="72">
        <v>45186</v>
      </c>
      <c r="C75" s="30">
        <v>180.804698</v>
      </c>
      <c r="D75" s="30">
        <v>122.30926599999999</v>
      </c>
      <c r="E75" s="30">
        <v>303.11396400000001</v>
      </c>
      <c r="F75" s="31">
        <v>6674247.6799999997</v>
      </c>
      <c r="G75" s="62">
        <f t="shared" si="0"/>
        <v>2201.893832908338</v>
      </c>
      <c r="H75" s="73">
        <v>76.959999999999994</v>
      </c>
      <c r="I75" s="64">
        <f t="shared" si="1"/>
        <v>91.707120582120581</v>
      </c>
      <c r="J75" s="73">
        <v>7057.78</v>
      </c>
      <c r="K75" s="33"/>
      <c r="L75" s="33"/>
      <c r="M75" s="33"/>
      <c r="N75" s="33"/>
      <c r="O75" s="33"/>
      <c r="P75" s="7"/>
      <c r="Q75" s="7"/>
      <c r="R75" s="7"/>
      <c r="S75" s="7"/>
      <c r="T75" s="7"/>
      <c r="U75" s="7"/>
      <c r="V75" s="7"/>
      <c r="W75" s="7"/>
      <c r="X75" s="7"/>
      <c r="Y75" s="7"/>
    </row>
    <row r="76" spans="1:25">
      <c r="A76" s="7"/>
      <c r="B76" s="72">
        <v>45155</v>
      </c>
      <c r="C76" s="30">
        <v>176.899585</v>
      </c>
      <c r="D76" s="30">
        <v>118.93928200000001</v>
      </c>
      <c r="E76" s="30">
        <v>295.83886699999999</v>
      </c>
      <c r="F76" s="31">
        <v>6589999.54</v>
      </c>
      <c r="G76" s="62">
        <f t="shared" si="0"/>
        <v>2227.5638109444221</v>
      </c>
      <c r="H76" s="73">
        <v>30.98</v>
      </c>
      <c r="I76" s="64">
        <f t="shared" si="1"/>
        <v>171.91123305358298</v>
      </c>
      <c r="J76" s="73">
        <v>5325.81</v>
      </c>
      <c r="K76" s="33"/>
      <c r="L76" s="33"/>
      <c r="M76" s="33"/>
      <c r="N76" s="33"/>
      <c r="O76" s="33"/>
      <c r="P76" s="7"/>
      <c r="Q76" s="7"/>
      <c r="R76" s="7"/>
      <c r="S76" s="7"/>
      <c r="T76" s="7"/>
      <c r="U76" s="7"/>
      <c r="V76" s="7"/>
      <c r="W76" s="7"/>
      <c r="X76" s="7"/>
      <c r="Y76" s="7"/>
    </row>
    <row r="77" spans="1:25">
      <c r="A77" s="7"/>
      <c r="B77" s="76">
        <v>45124</v>
      </c>
      <c r="C77" s="30">
        <v>174.45540099999999</v>
      </c>
      <c r="D77" s="30">
        <v>117.294826</v>
      </c>
      <c r="E77" s="30">
        <v>291.750227</v>
      </c>
      <c r="F77" s="31">
        <v>6477662.2400000002</v>
      </c>
      <c r="G77" s="62">
        <f t="shared" si="0"/>
        <v>2220.2766752260318</v>
      </c>
      <c r="H77" s="73">
        <v>16.8</v>
      </c>
      <c r="I77" s="64">
        <f t="shared" si="1"/>
        <v>247.41785714285712</v>
      </c>
      <c r="J77" s="73">
        <v>4156.62</v>
      </c>
      <c r="K77" s="33"/>
      <c r="L77" s="33"/>
      <c r="M77" s="33"/>
      <c r="N77" s="33"/>
      <c r="O77" s="33"/>
      <c r="P77" s="7"/>
      <c r="Q77" s="7"/>
      <c r="R77" s="7"/>
      <c r="S77" s="7"/>
      <c r="T77" s="7"/>
      <c r="U77" s="7"/>
      <c r="V77" s="7"/>
      <c r="W77" s="7"/>
      <c r="X77" s="7"/>
      <c r="Y77" s="7"/>
    </row>
    <row r="78" spans="1:25">
      <c r="A78" s="7"/>
      <c r="B78" s="76">
        <v>45094</v>
      </c>
      <c r="C78" s="30">
        <v>172.93153699999999</v>
      </c>
      <c r="D78" s="30">
        <v>116.559662</v>
      </c>
      <c r="E78" s="30">
        <v>289.49119899999999</v>
      </c>
      <c r="F78" s="31">
        <v>6440466.79</v>
      </c>
      <c r="G78" s="62">
        <f t="shared" si="0"/>
        <v>2224.7539173030264</v>
      </c>
      <c r="H78" s="73">
        <v>11.63</v>
      </c>
      <c r="I78" s="64">
        <f t="shared" si="1"/>
        <v>293.32330180567493</v>
      </c>
      <c r="J78" s="73">
        <v>3411.35</v>
      </c>
      <c r="K78" s="33"/>
      <c r="L78" s="33"/>
      <c r="M78" s="33"/>
      <c r="N78" s="33"/>
      <c r="O78" s="33"/>
      <c r="P78" s="7"/>
      <c r="Q78" s="7"/>
      <c r="R78" s="7"/>
      <c r="S78" s="7"/>
      <c r="T78" s="7"/>
      <c r="U78" s="7"/>
      <c r="V78" s="7"/>
      <c r="W78" s="7"/>
      <c r="X78" s="7"/>
      <c r="Y78" s="7"/>
    </row>
    <row r="79" spans="1:25">
      <c r="A79" s="7"/>
      <c r="B79" s="76">
        <v>45063</v>
      </c>
      <c r="C79" s="30">
        <v>171.470877</v>
      </c>
      <c r="D79" s="30">
        <v>115.589539</v>
      </c>
      <c r="E79" s="30">
        <v>287.06041599999998</v>
      </c>
      <c r="F79" s="31">
        <v>6414750.5</v>
      </c>
      <c r="G79" s="62">
        <f t="shared" si="0"/>
        <v>2234.6342938484422</v>
      </c>
      <c r="H79" s="73">
        <v>10.35</v>
      </c>
      <c r="I79" s="64">
        <f t="shared" si="1"/>
        <v>299.35845410628019</v>
      </c>
      <c r="J79" s="73">
        <v>3098.36</v>
      </c>
      <c r="K79" s="33"/>
      <c r="L79" s="33"/>
      <c r="M79" s="33"/>
      <c r="N79" s="33"/>
      <c r="O79" s="33"/>
      <c r="P79" s="7"/>
      <c r="Q79" s="7"/>
      <c r="R79" s="7"/>
      <c r="S79" s="7"/>
      <c r="T79" s="7"/>
      <c r="U79" s="7"/>
      <c r="V79" s="7"/>
      <c r="W79" s="7"/>
      <c r="X79" s="7"/>
      <c r="Y79" s="7"/>
    </row>
    <row r="80" spans="1:25">
      <c r="A80" s="7"/>
      <c r="B80" s="72">
        <v>45033</v>
      </c>
      <c r="C80" s="30">
        <v>169.68638100000001</v>
      </c>
      <c r="D80" s="30">
        <v>114.136133</v>
      </c>
      <c r="E80" s="30">
        <v>283.82251400000001</v>
      </c>
      <c r="F80" s="31">
        <v>6396017.4800000004</v>
      </c>
      <c r="G80" s="62">
        <f t="shared" si="0"/>
        <v>2253.5271743805356</v>
      </c>
      <c r="H80" s="73">
        <v>9.36</v>
      </c>
      <c r="I80" s="64">
        <f t="shared" si="1"/>
        <v>298.83226495726501</v>
      </c>
      <c r="J80" s="73">
        <v>2797.07</v>
      </c>
      <c r="K80" s="33"/>
      <c r="L80" s="33"/>
      <c r="M80" s="33"/>
      <c r="N80" s="33"/>
      <c r="O80" s="33"/>
      <c r="P80" s="7"/>
      <c r="Q80" s="7"/>
      <c r="R80" s="7"/>
      <c r="S80" s="7"/>
      <c r="T80" s="7"/>
      <c r="U80" s="7"/>
      <c r="V80" s="7"/>
      <c r="W80" s="7"/>
      <c r="X80" s="7"/>
      <c r="Y80" s="7"/>
    </row>
    <row r="81" spans="1:25">
      <c r="A81" s="7"/>
      <c r="B81" s="72">
        <v>45002</v>
      </c>
      <c r="C81" s="30">
        <v>168.35368800000001</v>
      </c>
      <c r="D81" s="30">
        <v>112.434121</v>
      </c>
      <c r="E81" s="30">
        <v>280.78780899999998</v>
      </c>
      <c r="F81" s="31">
        <v>6310148.5599999996</v>
      </c>
      <c r="G81" s="62">
        <f t="shared" si="0"/>
        <v>2247.3014702714531</v>
      </c>
      <c r="H81" s="73">
        <v>7.2</v>
      </c>
      <c r="I81" s="64">
        <f t="shared" si="1"/>
        <v>315.45</v>
      </c>
      <c r="J81" s="73">
        <v>2271.2399999999998</v>
      </c>
      <c r="K81" s="33"/>
      <c r="L81" s="33"/>
      <c r="M81" s="33"/>
      <c r="N81" s="33"/>
      <c r="O81" s="33"/>
      <c r="P81" s="7"/>
      <c r="Q81" s="7"/>
      <c r="R81" s="7"/>
      <c r="S81" s="7"/>
      <c r="T81" s="7"/>
      <c r="U81" s="7"/>
      <c r="V81" s="7"/>
      <c r="W81" s="7"/>
      <c r="X81" s="7"/>
      <c r="Y81" s="7"/>
    </row>
    <row r="82" spans="1:25">
      <c r="A82" s="7"/>
      <c r="B82" s="72">
        <v>44974</v>
      </c>
      <c r="C82" s="30">
        <v>167.208777</v>
      </c>
      <c r="D82" s="30">
        <v>110.50336299999999</v>
      </c>
      <c r="E82" s="30">
        <v>277.71213999999998</v>
      </c>
      <c r="F82" s="31">
        <v>6472093.9800000004</v>
      </c>
      <c r="G82" s="62">
        <f t="shared" si="0"/>
        <v>2330.5045216964591</v>
      </c>
      <c r="H82" s="73">
        <v>6.37</v>
      </c>
      <c r="I82" s="64">
        <f t="shared" si="1"/>
        <v>380.71271585557298</v>
      </c>
      <c r="J82" s="73">
        <v>2425.14</v>
      </c>
      <c r="K82" s="33"/>
      <c r="L82" s="33"/>
      <c r="M82" s="33"/>
      <c r="N82" s="33"/>
      <c r="O82" s="33"/>
      <c r="P82" s="7"/>
      <c r="Q82" s="7"/>
      <c r="R82" s="7"/>
      <c r="S82" s="7"/>
      <c r="T82" s="7"/>
      <c r="U82" s="7"/>
      <c r="V82" s="7"/>
      <c r="W82" s="7"/>
      <c r="X82" s="7"/>
      <c r="Y82" s="7"/>
    </row>
    <row r="83" spans="1:25">
      <c r="A83" s="7"/>
      <c r="B83" s="72">
        <v>44943</v>
      </c>
      <c r="C83" s="30">
        <v>164.47393500000001</v>
      </c>
      <c r="D83" s="30">
        <v>106.62747899999999</v>
      </c>
      <c r="E83" s="30">
        <v>271.10141399999998</v>
      </c>
      <c r="F83" s="31">
        <v>6823774.2300000004</v>
      </c>
      <c r="G83" s="62">
        <f t="shared" si="0"/>
        <v>2517.0559346473938</v>
      </c>
      <c r="H83" s="73">
        <v>4.38</v>
      </c>
      <c r="I83" s="64">
        <f t="shared" si="1"/>
        <v>442.39954337899547</v>
      </c>
      <c r="J83" s="73">
        <v>1937.71</v>
      </c>
      <c r="K83" s="33"/>
      <c r="L83" s="33"/>
      <c r="M83" s="33"/>
      <c r="N83" s="33"/>
      <c r="O83" s="33"/>
      <c r="P83" s="7"/>
      <c r="Q83" s="7"/>
      <c r="R83" s="7"/>
      <c r="S83" s="7"/>
      <c r="T83" s="7"/>
      <c r="U83" s="7"/>
      <c r="V83" s="7"/>
      <c r="W83" s="7"/>
      <c r="X83" s="7"/>
      <c r="Y83" s="7"/>
    </row>
    <row r="84" spans="1:25">
      <c r="A84" s="7"/>
      <c r="B84" s="79"/>
      <c r="C84" s="7"/>
      <c r="D84" s="7"/>
      <c r="E84" s="7"/>
      <c r="F84" s="7"/>
      <c r="G84" s="7"/>
      <c r="H84" s="7"/>
      <c r="I84" s="80"/>
      <c r="J84" s="7"/>
      <c r="K84" s="80"/>
      <c r="L84" s="7"/>
      <c r="M84" s="7"/>
      <c r="N84" s="7"/>
      <c r="O84" s="7"/>
      <c r="P84" s="7"/>
      <c r="Q84" s="7"/>
      <c r="R84" s="7"/>
      <c r="S84" s="7"/>
      <c r="T84" s="7"/>
      <c r="U84" s="7"/>
      <c r="V84" s="7"/>
      <c r="W84" s="7"/>
      <c r="X84" s="7"/>
      <c r="Y84" s="7"/>
    </row>
    <row r="85" spans="1:25">
      <c r="A85" s="7"/>
      <c r="B85" s="79"/>
      <c r="C85" s="7"/>
      <c r="D85" s="7"/>
      <c r="E85" s="7"/>
      <c r="F85" s="7"/>
      <c r="G85" s="7"/>
      <c r="H85" s="7"/>
      <c r="I85" s="7"/>
      <c r="J85" s="7"/>
      <c r="K85" s="7"/>
      <c r="L85" s="7"/>
      <c r="M85" s="7"/>
      <c r="N85" s="7"/>
      <c r="O85" s="7"/>
      <c r="P85" s="7"/>
      <c r="Q85" s="7"/>
      <c r="R85" s="7"/>
      <c r="S85" s="7"/>
      <c r="T85" s="7"/>
      <c r="U85" s="7"/>
      <c r="V85" s="7"/>
      <c r="W85" s="7"/>
      <c r="X85" s="7"/>
      <c r="Y85" s="7"/>
    </row>
    <row r="86" spans="1:25">
      <c r="A86" s="7"/>
      <c r="B86" s="79"/>
      <c r="C86" s="7"/>
      <c r="D86" s="7"/>
      <c r="E86" s="7"/>
      <c r="F86" s="7"/>
      <c r="G86" s="7"/>
      <c r="H86" s="7"/>
      <c r="I86" s="7"/>
      <c r="J86" s="7"/>
      <c r="K86" s="7"/>
      <c r="L86" s="7"/>
      <c r="M86" s="7"/>
      <c r="N86" s="7"/>
      <c r="O86" s="7"/>
      <c r="P86" s="7"/>
      <c r="Q86" s="7"/>
      <c r="R86" s="7"/>
      <c r="S86" s="7"/>
      <c r="T86" s="7"/>
      <c r="U86" s="7"/>
      <c r="V86" s="7"/>
      <c r="W86" s="7"/>
      <c r="X86" s="7"/>
      <c r="Y86" s="7"/>
    </row>
    <row r="87" spans="1:25">
      <c r="A87" s="7"/>
      <c r="B87" s="79"/>
      <c r="C87" s="7"/>
      <c r="D87" s="7"/>
      <c r="E87" s="7"/>
      <c r="F87" s="7"/>
      <c r="G87" s="7"/>
      <c r="H87" s="7"/>
      <c r="I87" s="7"/>
      <c r="J87" s="7"/>
      <c r="K87" s="7"/>
      <c r="L87" s="7"/>
      <c r="M87" s="7"/>
      <c r="N87" s="7"/>
      <c r="O87" s="7"/>
      <c r="P87" s="7"/>
      <c r="Q87" s="7"/>
      <c r="R87" s="7"/>
      <c r="S87" s="7"/>
      <c r="T87" s="7"/>
      <c r="U87" s="7"/>
      <c r="V87" s="7"/>
      <c r="W87" s="7"/>
      <c r="X87" s="7"/>
      <c r="Y87" s="7"/>
    </row>
    <row r="88" spans="1:25">
      <c r="A88" s="7"/>
      <c r="B88" s="79"/>
      <c r="C88" s="7"/>
      <c r="D88" s="7"/>
      <c r="E88" s="7"/>
      <c r="F88" s="7"/>
      <c r="G88" s="7"/>
      <c r="H88" s="7"/>
      <c r="I88" s="7"/>
      <c r="J88" s="7"/>
      <c r="K88" s="7"/>
      <c r="L88" s="7"/>
      <c r="M88" s="7"/>
      <c r="N88" s="7"/>
      <c r="O88" s="7"/>
      <c r="P88" s="7"/>
      <c r="Q88" s="7"/>
      <c r="R88" s="7"/>
      <c r="S88" s="7"/>
      <c r="T88" s="7"/>
      <c r="U88" s="7"/>
      <c r="V88" s="7"/>
      <c r="W88" s="7"/>
      <c r="X88" s="7"/>
      <c r="Y88" s="7"/>
    </row>
    <row r="89" spans="1:25">
      <c r="A89" s="7"/>
      <c r="B89" s="79"/>
      <c r="C89" s="7"/>
      <c r="D89" s="7"/>
      <c r="E89" s="7"/>
      <c r="F89" s="7"/>
      <c r="G89" s="7"/>
      <c r="H89" s="7"/>
      <c r="I89" s="7"/>
      <c r="J89" s="7"/>
      <c r="K89" s="7"/>
      <c r="L89" s="7"/>
      <c r="M89" s="7"/>
      <c r="N89" s="7"/>
      <c r="O89" s="7"/>
      <c r="P89" s="7"/>
      <c r="Q89" s="7"/>
      <c r="R89" s="7"/>
      <c r="S89" s="7"/>
      <c r="T89" s="7"/>
      <c r="U89" s="7"/>
      <c r="V89" s="7"/>
      <c r="W89" s="7"/>
      <c r="X89" s="7"/>
      <c r="Y89" s="7"/>
    </row>
    <row r="90" spans="1:25">
      <c r="A90" s="7"/>
      <c r="B90" s="79"/>
      <c r="C90" s="7"/>
      <c r="D90" s="7"/>
      <c r="E90" s="7"/>
      <c r="F90" s="7"/>
      <c r="G90" s="7"/>
      <c r="H90" s="7"/>
      <c r="I90" s="7"/>
      <c r="J90" s="7"/>
      <c r="K90" s="7"/>
      <c r="L90" s="7"/>
      <c r="M90" s="7"/>
      <c r="N90" s="7"/>
      <c r="O90" s="7"/>
      <c r="P90" s="7"/>
      <c r="Q90" s="7"/>
      <c r="R90" s="7"/>
      <c r="S90" s="7"/>
      <c r="T90" s="7"/>
      <c r="U90" s="7"/>
      <c r="V90" s="7"/>
      <c r="W90" s="7"/>
      <c r="X90" s="7"/>
      <c r="Y90" s="7"/>
    </row>
    <row r="91" spans="1:25">
      <c r="A91" s="7"/>
      <c r="B91" s="81"/>
      <c r="C91" s="7"/>
      <c r="D91" s="7"/>
      <c r="E91" s="7"/>
      <c r="F91" s="7"/>
      <c r="G91" s="7"/>
      <c r="H91" s="7"/>
      <c r="I91" s="7"/>
      <c r="J91" s="7"/>
      <c r="K91" s="7"/>
      <c r="L91" s="7"/>
      <c r="M91" s="7"/>
      <c r="N91" s="7"/>
      <c r="O91" s="7"/>
      <c r="P91" s="7"/>
      <c r="Q91" s="7"/>
      <c r="R91" s="7"/>
      <c r="S91" s="7"/>
      <c r="T91" s="7"/>
      <c r="U91" s="7"/>
      <c r="V91" s="7"/>
      <c r="W91" s="7"/>
      <c r="X91" s="7"/>
      <c r="Y91" s="7"/>
    </row>
    <row r="92" spans="1:25">
      <c r="A92" s="7"/>
      <c r="B92" s="79"/>
      <c r="C92" s="7"/>
      <c r="D92" s="7"/>
      <c r="E92" s="7"/>
      <c r="F92" s="7"/>
      <c r="G92" s="7"/>
      <c r="H92" s="7"/>
      <c r="I92" s="7"/>
      <c r="J92" s="7"/>
      <c r="K92" s="7"/>
      <c r="L92" s="7"/>
      <c r="M92" s="7"/>
      <c r="N92" s="7"/>
      <c r="O92" s="7"/>
      <c r="P92" s="7"/>
      <c r="Q92" s="7"/>
      <c r="R92" s="7"/>
      <c r="S92" s="7"/>
      <c r="T92" s="7"/>
      <c r="U92" s="7"/>
      <c r="V92" s="7"/>
      <c r="W92" s="7"/>
      <c r="X92" s="7"/>
      <c r="Y92" s="7"/>
    </row>
    <row r="93" spans="1:25">
      <c r="A93" s="7"/>
      <c r="B93" s="79"/>
      <c r="C93" s="7"/>
      <c r="D93" s="7"/>
      <c r="E93" s="7"/>
      <c r="F93" s="7"/>
      <c r="G93" s="7"/>
      <c r="H93" s="7"/>
      <c r="I93" s="7"/>
      <c r="J93" s="7"/>
      <c r="K93" s="7"/>
      <c r="L93" s="7"/>
      <c r="M93" s="7"/>
      <c r="N93" s="7"/>
      <c r="O93" s="7"/>
      <c r="P93" s="7"/>
      <c r="Q93" s="7"/>
      <c r="R93" s="7"/>
      <c r="S93" s="7"/>
      <c r="T93" s="7"/>
      <c r="U93" s="7"/>
      <c r="V93" s="7"/>
      <c r="W93" s="7"/>
      <c r="X93" s="7"/>
      <c r="Y93" s="7"/>
    </row>
    <row r="94" spans="1:25">
      <c r="A94" s="7"/>
      <c r="B94" s="7"/>
      <c r="C94" s="7"/>
      <c r="D94" s="7"/>
      <c r="E94" s="7"/>
      <c r="F94" s="7"/>
      <c r="G94" s="7"/>
      <c r="H94" s="7"/>
      <c r="I94" s="7"/>
      <c r="J94" s="7"/>
      <c r="K94" s="7"/>
      <c r="L94" s="7"/>
      <c r="M94" s="7"/>
      <c r="N94" s="7"/>
      <c r="O94" s="7"/>
      <c r="P94" s="7"/>
      <c r="Q94" s="7"/>
      <c r="R94" s="7"/>
      <c r="S94" s="7"/>
      <c r="T94" s="7"/>
      <c r="U94" s="7"/>
      <c r="V94" s="7"/>
      <c r="W94" s="7"/>
      <c r="X94" s="7"/>
      <c r="Y94" s="7"/>
    </row>
    <row r="95" spans="1:25">
      <c r="A95" s="7"/>
      <c r="B95" s="7"/>
      <c r="C95" s="7"/>
      <c r="D95" s="7"/>
      <c r="E95" s="7"/>
      <c r="F95" s="7"/>
      <c r="G95" s="7"/>
      <c r="H95" s="7"/>
      <c r="I95" s="7"/>
      <c r="J95" s="7"/>
      <c r="K95" s="7"/>
      <c r="L95" s="7"/>
      <c r="M95" s="7"/>
      <c r="N95" s="7"/>
      <c r="O95" s="7"/>
      <c r="P95" s="7"/>
      <c r="Q95" s="7"/>
      <c r="R95" s="7"/>
      <c r="S95" s="7"/>
      <c r="T95" s="7"/>
      <c r="U95" s="7"/>
      <c r="V95" s="7"/>
      <c r="W95" s="7"/>
      <c r="X95" s="7"/>
      <c r="Y95" s="7"/>
    </row>
    <row r="96" spans="1:25">
      <c r="A96" s="7"/>
      <c r="B96" s="7"/>
      <c r="C96" s="7"/>
      <c r="D96" s="7"/>
      <c r="E96" s="7"/>
      <c r="F96" s="7"/>
      <c r="G96" s="7"/>
      <c r="H96" s="7"/>
      <c r="I96" s="7"/>
      <c r="J96" s="7"/>
      <c r="K96" s="7"/>
      <c r="L96" s="7"/>
      <c r="M96" s="7"/>
      <c r="N96" s="7"/>
      <c r="O96" s="7"/>
      <c r="P96" s="7"/>
      <c r="Q96" s="7"/>
      <c r="R96" s="7"/>
      <c r="S96" s="7"/>
      <c r="T96" s="7"/>
      <c r="U96" s="7"/>
      <c r="V96" s="7"/>
      <c r="W96" s="7"/>
      <c r="X96" s="7"/>
      <c r="Y96" s="7"/>
    </row>
    <row r="97" spans="1:25">
      <c r="A97" s="7"/>
      <c r="B97" s="7"/>
      <c r="C97" s="7"/>
      <c r="D97" s="7"/>
      <c r="E97" s="7"/>
      <c r="F97" s="7"/>
      <c r="G97" s="7"/>
      <c r="H97" s="7"/>
      <c r="I97" s="7"/>
      <c r="J97" s="7"/>
      <c r="K97" s="7"/>
      <c r="L97" s="7"/>
      <c r="M97" s="7"/>
      <c r="N97" s="7"/>
      <c r="O97" s="7"/>
      <c r="P97" s="7"/>
      <c r="Q97" s="7"/>
      <c r="R97" s="7"/>
      <c r="S97" s="7"/>
      <c r="T97" s="7"/>
      <c r="U97" s="7"/>
      <c r="V97" s="7"/>
      <c r="W97" s="7"/>
      <c r="X97" s="7"/>
      <c r="Y97" s="7"/>
    </row>
    <row r="98" spans="1:25">
      <c r="A98" s="7"/>
      <c r="B98" s="7"/>
      <c r="C98" s="7"/>
      <c r="D98" s="7"/>
      <c r="E98" s="7"/>
      <c r="F98" s="7"/>
      <c r="G98" s="7"/>
      <c r="H98" s="7"/>
      <c r="I98" s="7"/>
      <c r="J98" s="7"/>
      <c r="K98" s="7"/>
      <c r="L98" s="7"/>
      <c r="M98" s="7"/>
      <c r="N98" s="7"/>
      <c r="O98" s="7"/>
      <c r="P98" s="7"/>
      <c r="Q98" s="7"/>
      <c r="R98" s="7"/>
      <c r="S98" s="7"/>
      <c r="T98" s="7"/>
      <c r="U98" s="7"/>
      <c r="V98" s="7"/>
      <c r="W98" s="7"/>
      <c r="X98" s="7"/>
      <c r="Y98" s="7"/>
    </row>
    <row r="99" spans="1:25">
      <c r="A99" s="7"/>
      <c r="B99" s="7"/>
      <c r="C99" s="7"/>
      <c r="D99" s="7"/>
      <c r="E99" s="7"/>
      <c r="F99" s="7"/>
      <c r="G99" s="7"/>
      <c r="H99" s="7"/>
      <c r="I99" s="7"/>
      <c r="J99" s="7"/>
      <c r="K99" s="7"/>
      <c r="L99" s="7"/>
      <c r="M99" s="7"/>
      <c r="N99" s="7"/>
      <c r="O99" s="7"/>
      <c r="P99" s="7"/>
      <c r="Q99" s="7"/>
      <c r="R99" s="7"/>
      <c r="S99" s="7"/>
      <c r="T99" s="7"/>
      <c r="U99" s="7"/>
      <c r="V99" s="7"/>
      <c r="W99" s="7"/>
      <c r="X99" s="7"/>
      <c r="Y99" s="7"/>
    </row>
    <row r="100" spans="1:25">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82"/>
  <sheetViews>
    <sheetView workbookViewId="0">
      <selection activeCell="D1" sqref="D1:E82"/>
    </sheetView>
  </sheetViews>
  <sheetFormatPr defaultColWidth="12.6640625" defaultRowHeight="15.75" customHeight="1"/>
  <sheetData>
    <row r="1" spans="1:9" ht="51.6" customHeight="1">
      <c r="A1" s="48" t="s">
        <v>0</v>
      </c>
      <c r="B1" s="48" t="s">
        <v>25</v>
      </c>
      <c r="C1" s="48" t="s">
        <v>26</v>
      </c>
      <c r="D1" s="48" t="s">
        <v>27</v>
      </c>
      <c r="E1" s="48" t="s">
        <v>45</v>
      </c>
      <c r="F1" s="48" t="s">
        <v>46</v>
      </c>
      <c r="G1" s="48" t="s">
        <v>47</v>
      </c>
      <c r="H1" s="48" t="s">
        <v>49</v>
      </c>
      <c r="I1" s="129" t="s">
        <v>113</v>
      </c>
    </row>
    <row r="2" spans="1:9" ht="13.2">
      <c r="A2" s="49">
        <v>45192</v>
      </c>
      <c r="B2" s="82">
        <v>337.10800599999999</v>
      </c>
      <c r="C2" s="82">
        <v>167.732561</v>
      </c>
      <c r="D2" s="82">
        <v>504.84056700000002</v>
      </c>
      <c r="E2" s="50">
        <v>20426182.52</v>
      </c>
      <c r="F2" s="51">
        <f t="shared" ref="F2:F82" si="0">E2/D2/10</f>
        <v>4046.0659969110602</v>
      </c>
      <c r="G2" s="83">
        <v>11408.79</v>
      </c>
      <c r="H2" s="83">
        <v>1715768.34</v>
      </c>
      <c r="I2" cm="1">
        <f t="array" ref="I2:I82">H2:H82/G2:G82</f>
        <v>150.39003610374107</v>
      </c>
    </row>
    <row r="3" spans="1:9" ht="13.2">
      <c r="A3" s="49">
        <v>45161</v>
      </c>
      <c r="B3" s="82">
        <v>335.057635</v>
      </c>
      <c r="C3" s="82">
        <v>166.76813000000001</v>
      </c>
      <c r="D3" s="82">
        <v>501.82576499999999</v>
      </c>
      <c r="E3" s="50">
        <v>20297175.050000001</v>
      </c>
      <c r="F3" s="51">
        <f t="shared" si="0"/>
        <v>4044.6657915222831</v>
      </c>
      <c r="G3" s="83">
        <v>10555.69</v>
      </c>
      <c r="H3" s="83">
        <v>1579133.18</v>
      </c>
      <c r="I3">
        <v>149.60018530290296</v>
      </c>
    </row>
    <row r="4" spans="1:9" ht="13.2">
      <c r="A4" s="49">
        <v>45130</v>
      </c>
      <c r="B4" s="82">
        <v>330.29007799999999</v>
      </c>
      <c r="C4" s="82">
        <v>165.32258999999999</v>
      </c>
      <c r="D4" s="82">
        <v>495.61266799999999</v>
      </c>
      <c r="E4" s="50">
        <v>20059024.559999999</v>
      </c>
      <c r="F4" s="51">
        <f t="shared" si="0"/>
        <v>4047.3187743457761</v>
      </c>
      <c r="G4" s="83">
        <v>10586.02</v>
      </c>
      <c r="H4" s="83">
        <v>1576536.56</v>
      </c>
      <c r="I4">
        <v>148.92627824243672</v>
      </c>
    </row>
    <row r="5" spans="1:9" ht="13.2">
      <c r="A5" s="49">
        <v>45100</v>
      </c>
      <c r="B5" s="82">
        <v>328.48374799999999</v>
      </c>
      <c r="C5" s="82">
        <v>164.47766200000001</v>
      </c>
      <c r="D5" s="82">
        <v>492.96141</v>
      </c>
      <c r="E5" s="50">
        <v>19808626.07</v>
      </c>
      <c r="F5" s="51">
        <f t="shared" si="0"/>
        <v>4018.2914256919221</v>
      </c>
      <c r="G5" s="83">
        <v>9964.61</v>
      </c>
      <c r="H5" s="83">
        <v>1533645.2</v>
      </c>
      <c r="I5">
        <v>153.90920467534605</v>
      </c>
    </row>
    <row r="6" spans="1:9" ht="13.2">
      <c r="A6" s="49">
        <v>45069</v>
      </c>
      <c r="B6" s="82">
        <v>327.662622</v>
      </c>
      <c r="C6" s="82">
        <v>163.10567399999999</v>
      </c>
      <c r="D6" s="82">
        <v>490.76829600000002</v>
      </c>
      <c r="E6" s="50">
        <v>19698855.260000002</v>
      </c>
      <c r="F6" s="51">
        <f t="shared" si="0"/>
        <v>4013.8809740880251</v>
      </c>
      <c r="G6" s="83">
        <v>9335.06</v>
      </c>
      <c r="H6" s="83">
        <v>1475464.27</v>
      </c>
      <c r="I6">
        <v>158.05621709983654</v>
      </c>
    </row>
    <row r="7" spans="1:9" ht="13.2">
      <c r="A7" s="49">
        <v>45039</v>
      </c>
      <c r="B7" s="82">
        <v>325.71658000000002</v>
      </c>
      <c r="C7" s="82">
        <v>162.455645</v>
      </c>
      <c r="D7" s="82">
        <v>488.17222500000003</v>
      </c>
      <c r="E7" s="57">
        <v>19934140.710000001</v>
      </c>
      <c r="F7" s="51">
        <f t="shared" si="0"/>
        <v>4083.4237773359591</v>
      </c>
      <c r="G7" s="83">
        <v>9415.19</v>
      </c>
      <c r="H7" s="83">
        <v>1489145.5</v>
      </c>
      <c r="I7">
        <v>158.16414751056536</v>
      </c>
    </row>
    <row r="8" spans="1:9" ht="13.2">
      <c r="A8" s="49">
        <v>45008</v>
      </c>
      <c r="B8" s="82">
        <v>323.861876</v>
      </c>
      <c r="C8" s="82">
        <v>161.760468</v>
      </c>
      <c r="D8" s="82">
        <v>485.622344</v>
      </c>
      <c r="E8" s="57">
        <v>19547454.239999998</v>
      </c>
      <c r="F8" s="51">
        <f t="shared" si="0"/>
        <v>4025.2378173109755</v>
      </c>
      <c r="G8" s="83">
        <v>8898.14</v>
      </c>
      <c r="H8" s="83">
        <v>1407007.55</v>
      </c>
      <c r="I8">
        <v>158.12378204883268</v>
      </c>
    </row>
    <row r="9" spans="1:9" ht="13.2">
      <c r="A9" s="49">
        <v>44980</v>
      </c>
      <c r="B9" s="82">
        <v>321.44113700000003</v>
      </c>
      <c r="C9" s="82">
        <v>160.59443099999999</v>
      </c>
      <c r="D9" s="82">
        <v>482.03556800000001</v>
      </c>
      <c r="E9" s="57">
        <v>18983787.34</v>
      </c>
      <c r="F9" s="51">
        <f t="shared" si="0"/>
        <v>3938.254477520215</v>
      </c>
      <c r="G9" s="83">
        <v>8685.2999999999993</v>
      </c>
      <c r="H9" s="83">
        <v>1410443.01</v>
      </c>
      <c r="I9">
        <v>162.39427653621638</v>
      </c>
    </row>
    <row r="10" spans="1:9" ht="13.2">
      <c r="A10" s="49">
        <v>44949</v>
      </c>
      <c r="B10" s="82">
        <v>320.209564</v>
      </c>
      <c r="C10" s="82">
        <v>159.955826</v>
      </c>
      <c r="D10" s="82">
        <v>480.16539</v>
      </c>
      <c r="E10" s="57">
        <v>18544650.530000001</v>
      </c>
      <c r="F10" s="51">
        <f t="shared" si="0"/>
        <v>3862.138112453295</v>
      </c>
      <c r="G10" s="83">
        <v>7534.76</v>
      </c>
      <c r="H10" s="83">
        <v>1235846.6200000001</v>
      </c>
      <c r="I10">
        <v>164.01937420700858</v>
      </c>
    </row>
    <row r="11" spans="1:9" ht="13.2">
      <c r="A11" s="84">
        <v>45282</v>
      </c>
      <c r="B11" s="85">
        <v>319.16703899999999</v>
      </c>
      <c r="C11" s="85">
        <v>159.22959299999999</v>
      </c>
      <c r="D11" s="85">
        <v>478.39663200000001</v>
      </c>
      <c r="E11" s="86">
        <v>18085690.850000001</v>
      </c>
      <c r="F11" s="51">
        <f t="shared" si="0"/>
        <v>3780.4803880809932</v>
      </c>
      <c r="G11" s="87">
        <v>8036.89</v>
      </c>
      <c r="H11" s="87">
        <v>1298726.6200000001</v>
      </c>
      <c r="I11">
        <v>161.59566946916036</v>
      </c>
    </row>
    <row r="12" spans="1:9" ht="13.2">
      <c r="A12" s="84">
        <v>45252</v>
      </c>
      <c r="B12" s="85">
        <v>317.05303800000002</v>
      </c>
      <c r="C12" s="85">
        <v>158.09151299999999</v>
      </c>
      <c r="D12" s="85">
        <v>475.14455099999998</v>
      </c>
      <c r="E12" s="86">
        <v>17682895.879999999</v>
      </c>
      <c r="F12" s="51">
        <f t="shared" si="0"/>
        <v>3721.5823779909033</v>
      </c>
      <c r="G12" s="87">
        <v>7829.49</v>
      </c>
      <c r="H12" s="87">
        <v>1282055.01</v>
      </c>
      <c r="I12">
        <v>163.74693753999304</v>
      </c>
    </row>
    <row r="13" spans="1:9" ht="13.2">
      <c r="A13" s="84">
        <v>45221</v>
      </c>
      <c r="B13" s="85">
        <v>315.08915200000001</v>
      </c>
      <c r="C13" s="85">
        <v>157.189853</v>
      </c>
      <c r="D13" s="85">
        <v>472.27900499999998</v>
      </c>
      <c r="E13" s="86">
        <v>17861639.129999999</v>
      </c>
      <c r="F13" s="51">
        <f t="shared" si="0"/>
        <v>3782.0099858133644</v>
      </c>
      <c r="G13" s="87">
        <v>7309.45</v>
      </c>
      <c r="H13" s="87">
        <v>1190593.3899999999</v>
      </c>
      <c r="I13">
        <v>162.88412808077214</v>
      </c>
    </row>
    <row r="14" spans="1:9" ht="13.2">
      <c r="A14" s="84">
        <v>45191</v>
      </c>
      <c r="B14" s="85">
        <v>313.21304900000001</v>
      </c>
      <c r="C14" s="85">
        <v>156.257655</v>
      </c>
      <c r="D14" s="85">
        <v>469.47070400000001</v>
      </c>
      <c r="E14" s="86">
        <v>17305835.219999999</v>
      </c>
      <c r="F14" s="51">
        <f t="shared" si="0"/>
        <v>3686.2439067124405</v>
      </c>
      <c r="G14" s="87">
        <v>7305.42</v>
      </c>
      <c r="H14" s="87">
        <v>1211582.51</v>
      </c>
      <c r="I14">
        <v>165.84707107873334</v>
      </c>
    </row>
    <row r="15" spans="1:9" ht="13.2">
      <c r="A15" s="84">
        <v>45160</v>
      </c>
      <c r="B15" s="85">
        <v>309.846228</v>
      </c>
      <c r="C15" s="85">
        <v>154.12119200000001</v>
      </c>
      <c r="D15" s="85">
        <v>463.96742</v>
      </c>
      <c r="E15" s="86">
        <v>17253960.260000002</v>
      </c>
      <c r="F15" s="51">
        <f t="shared" si="0"/>
        <v>3718.7870346585978</v>
      </c>
      <c r="G15" s="87">
        <v>6780.8</v>
      </c>
      <c r="H15" s="87">
        <v>1116438.1000000001</v>
      </c>
      <c r="I15">
        <v>164.64695906087778</v>
      </c>
    </row>
    <row r="16" spans="1:9" ht="13.2">
      <c r="A16" s="84">
        <v>45129</v>
      </c>
      <c r="B16" s="85">
        <v>307.47576900000001</v>
      </c>
      <c r="C16" s="85">
        <v>152.98560499999999</v>
      </c>
      <c r="D16" s="85">
        <v>460.46137399999998</v>
      </c>
      <c r="E16" s="86">
        <v>17187345.100000001</v>
      </c>
      <c r="F16" s="51">
        <f t="shared" si="0"/>
        <v>3732.6355847602545</v>
      </c>
      <c r="G16" s="87">
        <v>6579.63</v>
      </c>
      <c r="H16" s="87">
        <v>1072792.68</v>
      </c>
      <c r="I16">
        <v>163.04756954418409</v>
      </c>
    </row>
    <row r="17" spans="1:9" ht="13.2">
      <c r="A17" s="84">
        <v>45099</v>
      </c>
      <c r="B17" s="85">
        <v>305.79033700000002</v>
      </c>
      <c r="C17" s="85">
        <v>152.54942500000001</v>
      </c>
      <c r="D17" s="85">
        <v>458.33976200000001</v>
      </c>
      <c r="E17" s="86">
        <v>16883505.629999999</v>
      </c>
      <c r="F17" s="51">
        <f t="shared" si="0"/>
        <v>3683.622288480396</v>
      </c>
      <c r="G17" s="87">
        <v>6288.4</v>
      </c>
      <c r="H17" s="87">
        <v>1062991</v>
      </c>
      <c r="I17">
        <v>169.03997837287704</v>
      </c>
    </row>
    <row r="18" spans="1:9" ht="13.2">
      <c r="A18" s="88">
        <v>45068</v>
      </c>
      <c r="B18" s="85">
        <v>303.45940999999999</v>
      </c>
      <c r="C18" s="85">
        <v>151.23359300000001</v>
      </c>
      <c r="D18" s="85">
        <v>454.69300299999998</v>
      </c>
      <c r="E18" s="86">
        <v>16740657.75</v>
      </c>
      <c r="F18" s="51">
        <f t="shared" si="0"/>
        <v>3681.7495847852319</v>
      </c>
      <c r="G18" s="87">
        <v>5862.75</v>
      </c>
      <c r="H18" s="87">
        <v>1014384</v>
      </c>
      <c r="I18">
        <v>173.02187539976973</v>
      </c>
    </row>
    <row r="19" spans="1:9" ht="13.2">
      <c r="A19" s="84">
        <v>45038</v>
      </c>
      <c r="B19" s="85">
        <v>301.53793300000001</v>
      </c>
      <c r="C19" s="85">
        <v>150.533141</v>
      </c>
      <c r="D19" s="85">
        <v>452.07107400000001</v>
      </c>
      <c r="E19" s="86">
        <v>16746229.859999999</v>
      </c>
      <c r="F19" s="51">
        <f t="shared" si="0"/>
        <v>3704.3356284281967</v>
      </c>
      <c r="G19" s="87">
        <v>5955.2</v>
      </c>
      <c r="H19" s="87">
        <v>1041520</v>
      </c>
      <c r="I19">
        <v>174.89253089736701</v>
      </c>
    </row>
    <row r="20" spans="1:9" ht="13.2">
      <c r="A20" s="84">
        <v>45007</v>
      </c>
      <c r="B20" s="85">
        <v>300.23867999999999</v>
      </c>
      <c r="C20" s="85">
        <v>149.730808</v>
      </c>
      <c r="D20" s="85">
        <v>449.96948800000001</v>
      </c>
      <c r="E20" s="86">
        <v>16363138.310000001</v>
      </c>
      <c r="F20" s="51">
        <f t="shared" si="0"/>
        <v>3636.4995286080375</v>
      </c>
      <c r="G20" s="87">
        <v>5583.05</v>
      </c>
      <c r="H20" s="87">
        <v>983302.27</v>
      </c>
      <c r="I20">
        <v>176.1227769767421</v>
      </c>
    </row>
    <row r="21" spans="1:9" ht="13.2">
      <c r="A21" s="84">
        <v>44979</v>
      </c>
      <c r="B21" s="85">
        <v>298.78281199999998</v>
      </c>
      <c r="C21" s="85">
        <v>148.83814599999999</v>
      </c>
      <c r="D21" s="85">
        <v>447.62095799999997</v>
      </c>
      <c r="E21" s="86">
        <v>15993361.83</v>
      </c>
      <c r="F21" s="51">
        <f t="shared" si="0"/>
        <v>3572.9698407016949</v>
      </c>
      <c r="G21" s="87">
        <v>5405.65</v>
      </c>
      <c r="H21" s="87">
        <v>960581.66</v>
      </c>
      <c r="I21">
        <v>177.69956619462971</v>
      </c>
    </row>
    <row r="22" spans="1:9" ht="13.2">
      <c r="A22" s="84">
        <v>44948</v>
      </c>
      <c r="B22" s="85">
        <v>297.30605100000002</v>
      </c>
      <c r="C22" s="85">
        <v>147.79483300000001</v>
      </c>
      <c r="D22" s="85">
        <v>445.10088400000001</v>
      </c>
      <c r="E22" s="86">
        <v>15745581.68</v>
      </c>
      <c r="F22" s="51">
        <f t="shared" si="0"/>
        <v>3537.5309836499896</v>
      </c>
      <c r="G22" s="87">
        <v>4527.49</v>
      </c>
      <c r="H22" s="87">
        <v>826843</v>
      </c>
      <c r="I22">
        <v>182.62723937545971</v>
      </c>
    </row>
    <row r="23" spans="1:9" ht="13.2">
      <c r="A23" s="84">
        <v>45281</v>
      </c>
      <c r="B23" s="85">
        <v>294.939909</v>
      </c>
      <c r="C23" s="85">
        <v>146.73258799999999</v>
      </c>
      <c r="D23" s="85">
        <v>441.67249700000002</v>
      </c>
      <c r="E23" s="86">
        <v>14996969.66</v>
      </c>
      <c r="F23" s="51">
        <f t="shared" si="0"/>
        <v>3395.4954772744204</v>
      </c>
      <c r="G23" s="87">
        <v>4617.1499999999996</v>
      </c>
      <c r="H23" s="87">
        <v>831993.11</v>
      </c>
      <c r="I23">
        <v>180.19624876817952</v>
      </c>
    </row>
    <row r="24" spans="1:9" ht="13.2">
      <c r="A24" s="84">
        <v>45251</v>
      </c>
      <c r="B24" s="85">
        <v>293.45205800000002</v>
      </c>
      <c r="C24" s="85">
        <v>145.978499</v>
      </c>
      <c r="D24" s="85">
        <v>439.43055700000002</v>
      </c>
      <c r="E24" s="86">
        <v>14687492.359999999</v>
      </c>
      <c r="F24" s="51">
        <f t="shared" si="0"/>
        <v>3342.3921313692344</v>
      </c>
      <c r="G24" s="87">
        <v>4566.3</v>
      </c>
      <c r="H24" s="87">
        <v>826848.22</v>
      </c>
      <c r="I24">
        <v>181.07619297899831</v>
      </c>
    </row>
    <row r="25" spans="1:9" ht="13.2">
      <c r="A25" s="84">
        <v>45220</v>
      </c>
      <c r="B25" s="85">
        <v>291.73357099999998</v>
      </c>
      <c r="C25" s="85">
        <v>145.25140300000001</v>
      </c>
      <c r="D25" s="85">
        <v>436.98497400000002</v>
      </c>
      <c r="E25" s="86">
        <v>14623235.92</v>
      </c>
      <c r="F25" s="51">
        <f t="shared" si="0"/>
        <v>3346.3933064206458</v>
      </c>
      <c r="G25" s="87">
        <v>4186.4799999999996</v>
      </c>
      <c r="H25" s="87">
        <v>768436.1</v>
      </c>
      <c r="I25">
        <v>183.55183829852288</v>
      </c>
    </row>
    <row r="26" spans="1:9" ht="13.2">
      <c r="A26" s="84">
        <v>45190</v>
      </c>
      <c r="B26" s="85">
        <v>290.141954</v>
      </c>
      <c r="C26" s="85">
        <v>144.56088500000001</v>
      </c>
      <c r="D26" s="85">
        <v>434.70283899999998</v>
      </c>
      <c r="E26" s="86">
        <v>14479134.74</v>
      </c>
      <c r="F26" s="51">
        <f t="shared" si="0"/>
        <v>3330.8120952943673</v>
      </c>
      <c r="G26" s="87">
        <v>4218.6499999999996</v>
      </c>
      <c r="H26" s="87">
        <v>771444.98</v>
      </c>
      <c r="I26">
        <v>182.86536688277056</v>
      </c>
    </row>
    <row r="27" spans="1:9" ht="13.2">
      <c r="A27" s="84">
        <v>45159</v>
      </c>
      <c r="B27" s="85">
        <v>287.01572599999997</v>
      </c>
      <c r="C27" s="85">
        <v>143.38655399999999</v>
      </c>
      <c r="D27" s="85">
        <v>430.40228000000002</v>
      </c>
      <c r="E27" s="86">
        <v>14623070.77</v>
      </c>
      <c r="F27" s="51">
        <f t="shared" si="0"/>
        <v>3397.5356194674432</v>
      </c>
      <c r="G27" s="87">
        <v>3654.3</v>
      </c>
      <c r="H27" s="87">
        <v>654351.81000000006</v>
      </c>
      <c r="I27">
        <v>179.06351695263115</v>
      </c>
    </row>
    <row r="28" spans="1:9" ht="13.2">
      <c r="A28" s="84">
        <v>45128</v>
      </c>
      <c r="B28" s="85">
        <v>284.77663100000001</v>
      </c>
      <c r="C28" s="85">
        <v>142.85544899999999</v>
      </c>
      <c r="D28" s="85">
        <v>427.63207999999997</v>
      </c>
      <c r="E28" s="86">
        <v>14337058.1</v>
      </c>
      <c r="F28" s="51">
        <f t="shared" si="0"/>
        <v>3352.6619658656105</v>
      </c>
      <c r="G28" s="87">
        <v>3555.55</v>
      </c>
      <c r="H28" s="87">
        <v>639116.94999999995</v>
      </c>
      <c r="I28">
        <v>179.75192304987974</v>
      </c>
    </row>
    <row r="29" spans="1:9" ht="13.2">
      <c r="A29" s="84">
        <v>45098</v>
      </c>
      <c r="B29" s="85">
        <v>282.78403700000001</v>
      </c>
      <c r="C29" s="85">
        <v>142.18548999999999</v>
      </c>
      <c r="D29" s="85">
        <v>424.96952700000003</v>
      </c>
      <c r="E29" s="86">
        <v>14394548.130000001</v>
      </c>
      <c r="F29" s="51">
        <f t="shared" si="0"/>
        <v>3387.1953670692251</v>
      </c>
      <c r="G29" s="87">
        <v>3247.82</v>
      </c>
      <c r="H29" s="87">
        <v>606281.14</v>
      </c>
      <c r="I29">
        <v>186.6732577544322</v>
      </c>
    </row>
    <row r="30" spans="1:9" ht="13.2">
      <c r="A30" s="88">
        <v>45067</v>
      </c>
      <c r="B30" s="85">
        <v>279.57424800000001</v>
      </c>
      <c r="C30" s="85">
        <v>144.240118</v>
      </c>
      <c r="D30" s="85">
        <v>423.81436600000001</v>
      </c>
      <c r="E30" s="86">
        <v>14416957.73</v>
      </c>
      <c r="F30" s="51">
        <f t="shared" si="0"/>
        <v>3401.7152051896228</v>
      </c>
      <c r="G30" s="87">
        <v>2807.51</v>
      </c>
      <c r="H30" s="87">
        <v>547373.17000000004</v>
      </c>
      <c r="I30">
        <v>194.96748720396366</v>
      </c>
    </row>
    <row r="31" spans="1:9" ht="13.2">
      <c r="A31" s="84">
        <v>45037</v>
      </c>
      <c r="B31" s="85">
        <v>278.85789399999999</v>
      </c>
      <c r="C31" s="85">
        <v>143.66964100000001</v>
      </c>
      <c r="D31" s="85">
        <v>422.527535</v>
      </c>
      <c r="E31" s="86">
        <v>14540807.130000001</v>
      </c>
      <c r="F31" s="51">
        <f t="shared" si="0"/>
        <v>3441.3868743489111</v>
      </c>
      <c r="G31" s="87">
        <v>2539.5700000000002</v>
      </c>
      <c r="H31" s="87">
        <v>490638.65</v>
      </c>
      <c r="I31">
        <v>193.19752950302609</v>
      </c>
    </row>
    <row r="32" spans="1:9" ht="13.2">
      <c r="A32" s="84">
        <v>45006</v>
      </c>
      <c r="B32" s="85">
        <v>276.54015399999997</v>
      </c>
      <c r="C32" s="85">
        <v>143.448342</v>
      </c>
      <c r="D32" s="85">
        <v>419.988496</v>
      </c>
      <c r="E32" s="86">
        <v>13986380.289999999</v>
      </c>
      <c r="F32" s="51">
        <f t="shared" si="0"/>
        <v>3330.1817605023161</v>
      </c>
      <c r="G32" s="87">
        <v>2641.06</v>
      </c>
      <c r="H32" s="87">
        <v>493663.68</v>
      </c>
      <c r="I32">
        <v>186.91876746457862</v>
      </c>
    </row>
    <row r="33" spans="1:9" ht="13.2">
      <c r="A33" s="84">
        <v>44978</v>
      </c>
      <c r="B33" s="85">
        <v>275.74435099999999</v>
      </c>
      <c r="C33" s="85">
        <v>143.10388599999999</v>
      </c>
      <c r="D33" s="85">
        <v>418.84823699999998</v>
      </c>
      <c r="E33" s="86">
        <v>13894023.560000001</v>
      </c>
      <c r="F33" s="51">
        <f t="shared" si="0"/>
        <v>3317.1975748342475</v>
      </c>
      <c r="G33" s="87">
        <v>2731.68</v>
      </c>
      <c r="H33" s="87">
        <v>504886.44</v>
      </c>
      <c r="I33">
        <v>184.82634862062906</v>
      </c>
    </row>
    <row r="34" spans="1:9" ht="13.2">
      <c r="A34" s="84">
        <v>44947</v>
      </c>
      <c r="B34" s="85">
        <v>274.39274699999999</v>
      </c>
      <c r="C34" s="85">
        <v>142.61398700000001</v>
      </c>
      <c r="D34" s="85">
        <v>417.00673399999999</v>
      </c>
      <c r="E34" s="86">
        <v>13771622.460000001</v>
      </c>
      <c r="F34" s="51">
        <f t="shared" si="0"/>
        <v>3302.4940215953443</v>
      </c>
      <c r="G34" s="87">
        <v>2292.9</v>
      </c>
      <c r="H34" s="87">
        <v>425062.76</v>
      </c>
      <c r="I34">
        <v>185.38216232718392</v>
      </c>
    </row>
    <row r="35" spans="1:9" ht="13.2">
      <c r="A35" s="84">
        <v>45280</v>
      </c>
      <c r="B35" s="85">
        <v>272.616376</v>
      </c>
      <c r="C35" s="85">
        <v>142.28811300000001</v>
      </c>
      <c r="D35" s="85">
        <v>414.90448900000001</v>
      </c>
      <c r="E35" s="86">
        <v>13170588.18</v>
      </c>
      <c r="F35" s="51">
        <f t="shared" si="0"/>
        <v>3174.3662768613717</v>
      </c>
      <c r="G35" s="87">
        <v>2302.73</v>
      </c>
      <c r="H35" s="87">
        <v>431181.89</v>
      </c>
      <c r="I35">
        <v>187.24813156557653</v>
      </c>
    </row>
    <row r="36" spans="1:9" ht="13.2">
      <c r="A36" s="84">
        <v>45250</v>
      </c>
      <c r="B36" s="85">
        <v>271.16463800000002</v>
      </c>
      <c r="C36" s="85">
        <v>141.955028</v>
      </c>
      <c r="D36" s="85">
        <v>413.119666</v>
      </c>
      <c r="E36" s="86">
        <v>13195607.59</v>
      </c>
      <c r="F36" s="51">
        <f t="shared" si="0"/>
        <v>3194.1368751009786</v>
      </c>
      <c r="G36" s="87">
        <v>2234.16</v>
      </c>
      <c r="H36" s="87">
        <v>416176.21</v>
      </c>
      <c r="I36">
        <v>186.27860582948404</v>
      </c>
    </row>
    <row r="37" spans="1:9" ht="13.2">
      <c r="A37" s="84">
        <v>45219</v>
      </c>
      <c r="B37" s="85">
        <v>269.89349199999998</v>
      </c>
      <c r="C37" s="85">
        <v>141.371104</v>
      </c>
      <c r="D37" s="85">
        <v>411.26459599999998</v>
      </c>
      <c r="E37" s="86">
        <v>13045893.07</v>
      </c>
      <c r="F37" s="51">
        <f t="shared" si="0"/>
        <v>3172.1410490680801</v>
      </c>
      <c r="G37" s="87">
        <v>2210.23</v>
      </c>
      <c r="H37" s="87">
        <v>390999.15</v>
      </c>
      <c r="I37">
        <v>176.90428145487121</v>
      </c>
    </row>
    <row r="38" spans="1:9" ht="13.2">
      <c r="A38" s="50" t="s">
        <v>14</v>
      </c>
      <c r="B38" s="85">
        <v>267.99309899999997</v>
      </c>
      <c r="C38" s="85">
        <v>140.38258500000001</v>
      </c>
      <c r="D38" s="85">
        <v>408.37568399999998</v>
      </c>
      <c r="E38" s="86">
        <v>12942069.810000001</v>
      </c>
      <c r="F38" s="51">
        <f t="shared" si="0"/>
        <v>3169.1577919707879</v>
      </c>
      <c r="G38" s="87">
        <v>2071.62</v>
      </c>
      <c r="H38" s="87">
        <v>386106.74</v>
      </c>
      <c r="I38">
        <v>186.37913323872138</v>
      </c>
    </row>
    <row r="39" spans="1:9" ht="13.2">
      <c r="A39" s="84">
        <v>45158</v>
      </c>
      <c r="B39" s="85">
        <v>256.76904200000001</v>
      </c>
      <c r="C39" s="85">
        <v>146.714235</v>
      </c>
      <c r="D39" s="85">
        <v>403.48327699999999</v>
      </c>
      <c r="E39" s="86">
        <v>13070104.92</v>
      </c>
      <c r="F39" s="51">
        <f t="shared" si="0"/>
        <v>3239.3176285221853</v>
      </c>
      <c r="G39" s="87">
        <v>1800.14</v>
      </c>
      <c r="H39" s="87">
        <v>329027.65999999997</v>
      </c>
      <c r="I39">
        <v>182.77892830557622</v>
      </c>
    </row>
    <row r="40" spans="1:9" ht="13.2">
      <c r="A40" s="88">
        <v>45127</v>
      </c>
      <c r="B40" s="85">
        <v>254.71075500000001</v>
      </c>
      <c r="C40" s="85">
        <v>145.79919799999999</v>
      </c>
      <c r="D40" s="85">
        <v>400.509953</v>
      </c>
      <c r="E40" s="86">
        <v>13054755.140000001</v>
      </c>
      <c r="F40" s="51">
        <f t="shared" si="0"/>
        <v>3259.5332630847256</v>
      </c>
      <c r="G40" s="87">
        <v>1618.83</v>
      </c>
      <c r="H40" s="87">
        <v>298307.61</v>
      </c>
      <c r="I40">
        <v>184.27358647912382</v>
      </c>
    </row>
    <row r="41" spans="1:9" ht="13.2">
      <c r="A41" s="88">
        <v>45097</v>
      </c>
      <c r="B41" s="85">
        <v>251.32585599999999</v>
      </c>
      <c r="C41" s="85">
        <v>144.364656</v>
      </c>
      <c r="D41" s="85">
        <v>395.69051200000001</v>
      </c>
      <c r="E41" s="86">
        <v>13282732.939999999</v>
      </c>
      <c r="F41" s="51">
        <f t="shared" si="0"/>
        <v>3356.848986058073</v>
      </c>
      <c r="G41" s="87">
        <v>1497.36</v>
      </c>
      <c r="H41" s="87">
        <v>290537.86</v>
      </c>
      <c r="I41">
        <v>194.03340546027675</v>
      </c>
    </row>
    <row r="42" spans="1:9" ht="13.2">
      <c r="A42" s="88">
        <v>45066</v>
      </c>
      <c r="B42" s="85">
        <v>244.17895300000001</v>
      </c>
      <c r="C42" s="85">
        <v>143.100888</v>
      </c>
      <c r="D42" s="85">
        <v>387.27984099999998</v>
      </c>
      <c r="E42" s="86">
        <v>13331790.640000001</v>
      </c>
      <c r="F42" s="51">
        <f t="shared" si="0"/>
        <v>3442.417918158565</v>
      </c>
      <c r="G42" s="87">
        <v>1336.93</v>
      </c>
      <c r="H42" s="87">
        <v>261835</v>
      </c>
      <c r="I42">
        <v>195.84795015445835</v>
      </c>
    </row>
    <row r="43" spans="1:9" ht="13.2">
      <c r="A43" s="84">
        <v>45036</v>
      </c>
      <c r="B43" s="85">
        <v>226.94145800000001</v>
      </c>
      <c r="C43" s="85">
        <v>155.55973</v>
      </c>
      <c r="D43" s="85">
        <v>382.50118800000001</v>
      </c>
      <c r="E43" s="86">
        <v>13211817.07</v>
      </c>
      <c r="F43" s="51">
        <f t="shared" si="0"/>
        <v>3454.059094321035</v>
      </c>
      <c r="G43" s="87">
        <v>1234.5</v>
      </c>
      <c r="H43" s="87">
        <v>218391</v>
      </c>
      <c r="I43">
        <v>176.90643985419197</v>
      </c>
    </row>
    <row r="44" spans="1:9" ht="13.2">
      <c r="A44" s="84">
        <v>45005</v>
      </c>
      <c r="B44" s="85">
        <v>225.87115900000001</v>
      </c>
      <c r="C44" s="85">
        <v>156.93678700000001</v>
      </c>
      <c r="D44" s="85">
        <v>382.80794600000002</v>
      </c>
      <c r="E44" s="86">
        <v>11810597.02</v>
      </c>
      <c r="F44" s="51">
        <f t="shared" si="0"/>
        <v>3085.2538834186057</v>
      </c>
      <c r="G44" s="87">
        <v>999.57</v>
      </c>
      <c r="H44" s="87">
        <v>151140.66</v>
      </c>
      <c r="I44">
        <v>151.20567844172993</v>
      </c>
    </row>
    <row r="45" spans="1:9" ht="13.2">
      <c r="A45" s="84">
        <v>44977</v>
      </c>
      <c r="B45" s="85">
        <v>223.48906199999999</v>
      </c>
      <c r="C45" s="85">
        <v>157.84433000000001</v>
      </c>
      <c r="D45" s="85">
        <v>381.333392</v>
      </c>
      <c r="E45" s="86">
        <v>11615212.07</v>
      </c>
      <c r="F45" s="51">
        <f t="shared" si="0"/>
        <v>3045.9467525466534</v>
      </c>
      <c r="G45" s="87">
        <v>1246.8399999999999</v>
      </c>
      <c r="H45" s="87">
        <v>206462.31</v>
      </c>
      <c r="I45">
        <v>165.58845561579673</v>
      </c>
    </row>
    <row r="46" spans="1:9" ht="13.2">
      <c r="A46" s="84">
        <v>44946</v>
      </c>
      <c r="B46" s="85">
        <v>222.48137</v>
      </c>
      <c r="C46" s="85">
        <v>156.975279</v>
      </c>
      <c r="D46" s="85">
        <v>379.45664900000003</v>
      </c>
      <c r="E46" s="86">
        <v>11281485.1</v>
      </c>
      <c r="F46" s="51">
        <f t="shared" si="0"/>
        <v>2973.0629650924889</v>
      </c>
      <c r="G46" s="87">
        <v>1325.69</v>
      </c>
      <c r="H46" s="87">
        <v>222516.95</v>
      </c>
      <c r="I46">
        <v>167.84991212123498</v>
      </c>
    </row>
    <row r="47" spans="1:9" ht="13.2">
      <c r="A47" s="84">
        <v>45279</v>
      </c>
      <c r="B47" s="85">
        <v>221.81832600000001</v>
      </c>
      <c r="C47" s="85">
        <v>155.83234300000001</v>
      </c>
      <c r="D47" s="85">
        <v>377.65066899999999</v>
      </c>
      <c r="E47" s="86">
        <v>10925861.75</v>
      </c>
      <c r="F47" s="51">
        <f t="shared" si="0"/>
        <v>2893.113304666223</v>
      </c>
      <c r="G47" s="87">
        <v>1305.02</v>
      </c>
      <c r="H47" s="87">
        <v>216242.97</v>
      </c>
      <c r="I47">
        <v>165.70088581017916</v>
      </c>
    </row>
    <row r="48" spans="1:9" ht="13.2">
      <c r="A48" s="84">
        <v>45249</v>
      </c>
      <c r="B48" s="85">
        <v>220.83804699999999</v>
      </c>
      <c r="C48" s="85">
        <v>155.17606699999999</v>
      </c>
      <c r="D48" s="85">
        <v>376.01411400000001</v>
      </c>
      <c r="E48" s="86">
        <v>10728027.24</v>
      </c>
      <c r="F48" s="51">
        <f t="shared" si="0"/>
        <v>2853.091636874035</v>
      </c>
      <c r="G48" s="87">
        <v>1308.4000000000001</v>
      </c>
      <c r="H48" s="87">
        <v>202520.76</v>
      </c>
      <c r="I48">
        <v>154.78505044328952</v>
      </c>
    </row>
    <row r="49" spans="1:9" ht="13.2">
      <c r="A49" s="84">
        <v>45218</v>
      </c>
      <c r="B49" s="85">
        <v>217.61382599999999</v>
      </c>
      <c r="C49" s="85">
        <v>155.98664400000001</v>
      </c>
      <c r="D49" s="85">
        <v>373.60046999999997</v>
      </c>
      <c r="E49" s="86">
        <v>10683664.619999999</v>
      </c>
      <c r="F49" s="51">
        <f t="shared" si="0"/>
        <v>2859.649673352927</v>
      </c>
      <c r="G49" s="87">
        <v>1218.77</v>
      </c>
      <c r="H49" s="87">
        <v>189229.09</v>
      </c>
      <c r="I49">
        <v>155.26234646405803</v>
      </c>
    </row>
    <row r="50" spans="1:9" ht="13.2">
      <c r="A50" s="50" t="s">
        <v>15</v>
      </c>
      <c r="B50" s="85">
        <v>217.73674099999999</v>
      </c>
      <c r="C50" s="85">
        <v>152.73831999999999</v>
      </c>
      <c r="D50" s="85">
        <v>370.47506099999998</v>
      </c>
      <c r="E50" s="86">
        <v>10353101.35</v>
      </c>
      <c r="F50" s="51">
        <f t="shared" si="0"/>
        <v>2794.5474445849404</v>
      </c>
      <c r="G50" s="87">
        <v>1148.3599999999999</v>
      </c>
      <c r="H50" s="87">
        <v>191359.94</v>
      </c>
      <c r="I50">
        <v>166.63758751610996</v>
      </c>
    </row>
    <row r="51" spans="1:9" ht="13.2">
      <c r="A51" s="84">
        <v>45157</v>
      </c>
      <c r="B51" s="85">
        <v>216.54363599999999</v>
      </c>
      <c r="C51" s="85">
        <v>150.65402599999999</v>
      </c>
      <c r="D51" s="85">
        <v>367.19766199999998</v>
      </c>
      <c r="E51" s="86">
        <v>10247963.560000001</v>
      </c>
      <c r="F51" s="51">
        <f t="shared" si="0"/>
        <v>2790.8575191309365</v>
      </c>
      <c r="G51" s="87">
        <v>955.02</v>
      </c>
      <c r="H51" s="87">
        <v>161456.56</v>
      </c>
      <c r="I51">
        <v>169.0609201901531</v>
      </c>
    </row>
    <row r="52" spans="1:9" ht="13.2">
      <c r="A52" s="88">
        <v>45126</v>
      </c>
      <c r="B52" s="85">
        <v>215.75923299999999</v>
      </c>
      <c r="C52" s="85">
        <v>148.34758500000001</v>
      </c>
      <c r="D52" s="85">
        <v>364.10681799999998</v>
      </c>
      <c r="E52" s="86">
        <v>10098521.35</v>
      </c>
      <c r="F52" s="51">
        <f t="shared" si="0"/>
        <v>2773.5051503484892</v>
      </c>
      <c r="G52" s="87">
        <v>918.35</v>
      </c>
      <c r="H52" s="87">
        <v>154504.89000000001</v>
      </c>
      <c r="I52">
        <v>168.24183590134481</v>
      </c>
    </row>
    <row r="53" spans="1:9" ht="13.2">
      <c r="A53" s="88">
        <v>45096</v>
      </c>
      <c r="B53" s="85">
        <v>212.93668600000001</v>
      </c>
      <c r="C53" s="85">
        <v>146.27038200000001</v>
      </c>
      <c r="D53" s="85">
        <v>359.20706799999999</v>
      </c>
      <c r="E53" s="86">
        <v>9923271.9499999993</v>
      </c>
      <c r="F53" s="51">
        <f t="shared" si="0"/>
        <v>2762.5491907080177</v>
      </c>
      <c r="G53" s="87">
        <v>822.29</v>
      </c>
      <c r="H53" s="87">
        <v>146386.64000000001</v>
      </c>
      <c r="I53">
        <v>178.02313052572697</v>
      </c>
    </row>
    <row r="54" spans="1:9" ht="13.2">
      <c r="A54" s="88">
        <v>45065</v>
      </c>
      <c r="B54" s="85">
        <v>211.483835</v>
      </c>
      <c r="C54" s="85">
        <v>145.05110500000001</v>
      </c>
      <c r="D54" s="85">
        <v>356.53494000000001</v>
      </c>
      <c r="E54" s="86">
        <v>9841455.2100000009</v>
      </c>
      <c r="F54" s="51">
        <f t="shared" si="0"/>
        <v>2760.3059632809063</v>
      </c>
      <c r="G54" s="87">
        <v>754.54</v>
      </c>
      <c r="H54" s="87">
        <v>146566.35</v>
      </c>
      <c r="I54">
        <v>194.24596442865854</v>
      </c>
    </row>
    <row r="55" spans="1:9" ht="13.2">
      <c r="A55" s="84">
        <v>45035</v>
      </c>
      <c r="B55" s="85">
        <v>210.65654599999999</v>
      </c>
      <c r="C55" s="85">
        <v>144.306702</v>
      </c>
      <c r="D55" s="85">
        <v>354.96324800000002</v>
      </c>
      <c r="E55" s="86">
        <v>9975186.6500000004</v>
      </c>
      <c r="F55" s="51">
        <f t="shared" si="0"/>
        <v>2810.2026635726525</v>
      </c>
      <c r="G55" s="87">
        <v>733.54</v>
      </c>
      <c r="H55" s="87">
        <v>152449.29</v>
      </c>
      <c r="I55">
        <v>207.8268260762876</v>
      </c>
    </row>
    <row r="56" spans="1:9" ht="13.2">
      <c r="A56" s="84">
        <v>45004</v>
      </c>
      <c r="B56" s="85">
        <v>207.54093599999999</v>
      </c>
      <c r="C56" s="85">
        <v>142.84896499999999</v>
      </c>
      <c r="D56" s="85">
        <v>350.38990100000001</v>
      </c>
      <c r="E56" s="86">
        <v>9461773.7599999998</v>
      </c>
      <c r="F56" s="51">
        <f t="shared" si="0"/>
        <v>2700.3557274329091</v>
      </c>
      <c r="G56" s="87">
        <v>781.79</v>
      </c>
      <c r="H56" s="87">
        <v>142034.39000000001</v>
      </c>
      <c r="I56">
        <v>181.67844306015684</v>
      </c>
    </row>
    <row r="57" spans="1:9" ht="13.2">
      <c r="A57" s="84">
        <v>44976</v>
      </c>
      <c r="B57" s="85">
        <v>203.83538799999999</v>
      </c>
      <c r="C57" s="85">
        <v>140.43873500000001</v>
      </c>
      <c r="D57" s="85">
        <v>344.27412299999997</v>
      </c>
      <c r="E57" s="86">
        <v>9114194.8000000007</v>
      </c>
      <c r="F57" s="51">
        <f t="shared" si="0"/>
        <v>2647.3656284646177</v>
      </c>
      <c r="G57" s="87">
        <v>799.54</v>
      </c>
      <c r="H57" s="87">
        <v>133460.72</v>
      </c>
      <c r="I57">
        <v>166.92188008104662</v>
      </c>
    </row>
    <row r="58" spans="1:9" ht="13.2">
      <c r="A58" s="84">
        <v>44945</v>
      </c>
      <c r="B58" s="85">
        <v>200.57691299999999</v>
      </c>
      <c r="C58" s="85">
        <v>138.34956199999999</v>
      </c>
      <c r="D58" s="85">
        <v>338.92647499999998</v>
      </c>
      <c r="E58" s="86">
        <v>8793456.6500000004</v>
      </c>
      <c r="F58" s="51">
        <f t="shared" si="0"/>
        <v>2594.5027310126779</v>
      </c>
      <c r="G58" s="87">
        <v>674.19</v>
      </c>
      <c r="H58" s="87">
        <v>106737.12</v>
      </c>
      <c r="I58">
        <v>158.31904952609796</v>
      </c>
    </row>
    <row r="59" spans="1:9" ht="13.2">
      <c r="A59" s="84">
        <v>45278</v>
      </c>
      <c r="B59" s="85">
        <v>198.96870799999999</v>
      </c>
      <c r="C59" s="85">
        <v>137.180048</v>
      </c>
      <c r="D59" s="85">
        <v>336.14875599999999</v>
      </c>
      <c r="E59" s="86">
        <v>8591393.0299999993</v>
      </c>
      <c r="F59" s="51">
        <f t="shared" si="0"/>
        <v>2555.8306781298934</v>
      </c>
      <c r="G59" s="87">
        <v>672.75</v>
      </c>
      <c r="H59" s="87">
        <v>109932.43</v>
      </c>
      <c r="I59">
        <v>163.40755109624675</v>
      </c>
    </row>
    <row r="60" spans="1:9" ht="13.2">
      <c r="A60" s="84">
        <v>45248</v>
      </c>
      <c r="B60" s="85">
        <v>197.056467</v>
      </c>
      <c r="C60" s="85">
        <v>135.94879800000001</v>
      </c>
      <c r="D60" s="85">
        <v>333.00526500000001</v>
      </c>
      <c r="E60" s="86">
        <v>8409931.3900000006</v>
      </c>
      <c r="F60" s="51">
        <f t="shared" si="0"/>
        <v>2525.4649922727199</v>
      </c>
      <c r="G60" s="87">
        <v>620.16999999999996</v>
      </c>
      <c r="H60" s="87">
        <v>102594.82</v>
      </c>
      <c r="I60">
        <v>165.43015624748054</v>
      </c>
    </row>
    <row r="61" spans="1:9" ht="13.2">
      <c r="A61" s="84">
        <v>45217</v>
      </c>
      <c r="B61" s="85">
        <v>194.861208</v>
      </c>
      <c r="C61" s="85">
        <v>134.99434600000001</v>
      </c>
      <c r="D61" s="85">
        <v>329.85555399999998</v>
      </c>
      <c r="E61" s="86">
        <v>8648092.6400000006</v>
      </c>
      <c r="F61" s="51">
        <f t="shared" si="0"/>
        <v>2621.7817269191719</v>
      </c>
      <c r="G61" s="87">
        <v>524.94000000000005</v>
      </c>
      <c r="H61" s="87">
        <v>82232.210000000006</v>
      </c>
      <c r="I61">
        <v>156.65068388768239</v>
      </c>
    </row>
    <row r="62" spans="1:9" ht="13.2">
      <c r="A62" s="84">
        <v>45187</v>
      </c>
      <c r="B62" s="85">
        <v>193.41669400000001</v>
      </c>
      <c r="C62" s="85">
        <v>134.062625</v>
      </c>
      <c r="D62" s="85">
        <v>327.47931899999998</v>
      </c>
      <c r="E62" s="86">
        <v>8490821.4499999993</v>
      </c>
      <c r="F62" s="51">
        <f t="shared" si="0"/>
        <v>2592.7809658111573</v>
      </c>
      <c r="G62" s="87">
        <v>482.36</v>
      </c>
      <c r="H62" s="87">
        <v>74978.27</v>
      </c>
      <c r="I62">
        <v>155.44048013931504</v>
      </c>
    </row>
    <row r="63" spans="1:9" ht="13.2">
      <c r="A63" s="84">
        <v>45156</v>
      </c>
      <c r="B63" s="85">
        <v>191.24422899999999</v>
      </c>
      <c r="C63" s="85">
        <v>132.867279</v>
      </c>
      <c r="D63" s="85">
        <v>324.11150800000001</v>
      </c>
      <c r="E63" s="86">
        <v>8122454.6200000001</v>
      </c>
      <c r="F63" s="51">
        <f t="shared" si="0"/>
        <v>2506.0679486888193</v>
      </c>
      <c r="G63" s="87">
        <v>405.87</v>
      </c>
      <c r="H63" s="87">
        <v>59835.360000000001</v>
      </c>
      <c r="I63">
        <v>147.42493901988323</v>
      </c>
    </row>
    <row r="64" spans="1:9" ht="13.2">
      <c r="A64" s="88">
        <v>45125</v>
      </c>
      <c r="B64" s="85">
        <v>189.13256699999999</v>
      </c>
      <c r="C64" s="85">
        <v>131.76190399999999</v>
      </c>
      <c r="D64" s="85">
        <v>320.89447100000001</v>
      </c>
      <c r="E64" s="86">
        <v>7956263.21</v>
      </c>
      <c r="F64" s="51">
        <f t="shared" si="0"/>
        <v>2479.4017750464764</v>
      </c>
      <c r="G64" s="87">
        <v>312.02</v>
      </c>
      <c r="H64" s="87">
        <v>54212.26</v>
      </c>
      <c r="I64">
        <v>173.74610601884496</v>
      </c>
    </row>
    <row r="65" spans="1:9" ht="13.2">
      <c r="A65" s="88">
        <v>45095</v>
      </c>
      <c r="B65" s="85">
        <v>187.56446099999999</v>
      </c>
      <c r="C65" s="85">
        <v>130.764353</v>
      </c>
      <c r="D65" s="85">
        <v>318.32881400000002</v>
      </c>
      <c r="E65" s="86">
        <v>7999178.9100000001</v>
      </c>
      <c r="F65" s="51">
        <f t="shared" si="0"/>
        <v>2512.8667460181596</v>
      </c>
      <c r="G65" s="87">
        <v>273.75</v>
      </c>
      <c r="H65" s="87">
        <v>51843.14</v>
      </c>
      <c r="I65">
        <v>189.38133333333334</v>
      </c>
    </row>
    <row r="66" spans="1:9" ht="13.2">
      <c r="A66" s="88">
        <v>45064</v>
      </c>
      <c r="B66" s="85">
        <v>186.511831</v>
      </c>
      <c r="C66" s="85">
        <v>130.213472</v>
      </c>
      <c r="D66" s="85">
        <v>316.725303</v>
      </c>
      <c r="E66" s="86">
        <v>8110857.0999999996</v>
      </c>
      <c r="F66" s="51">
        <f t="shared" si="0"/>
        <v>2560.8491090463967</v>
      </c>
      <c r="G66" s="87">
        <v>246.37</v>
      </c>
      <c r="H66" s="87">
        <v>40834.03</v>
      </c>
      <c r="I66">
        <v>165.74270406299468</v>
      </c>
    </row>
    <row r="67" spans="1:9" ht="13.2">
      <c r="A67" s="84">
        <v>45034</v>
      </c>
      <c r="B67" s="85">
        <v>185.34601499999999</v>
      </c>
      <c r="C67" s="85">
        <v>129.47248999999999</v>
      </c>
      <c r="D67" s="85">
        <v>314.81850500000002</v>
      </c>
      <c r="E67" s="86">
        <v>8100264.04</v>
      </c>
      <c r="F67" s="51">
        <f t="shared" si="0"/>
        <v>2572.9948879593339</v>
      </c>
      <c r="G67" s="87">
        <v>189.48</v>
      </c>
      <c r="H67" s="87">
        <v>33288.51</v>
      </c>
      <c r="I67">
        <v>175.68350221659281</v>
      </c>
    </row>
    <row r="68" spans="1:9" ht="13.2">
      <c r="A68" s="84">
        <v>45003</v>
      </c>
      <c r="B68" s="85">
        <v>184.76795100000001</v>
      </c>
      <c r="C68" s="85">
        <v>129.00926200000001</v>
      </c>
      <c r="D68" s="85">
        <v>313.77721300000002</v>
      </c>
      <c r="E68" s="86">
        <v>7759870.0599999996</v>
      </c>
      <c r="F68" s="51">
        <f t="shared" si="0"/>
        <v>2473.0508585401958</v>
      </c>
      <c r="G68" s="87">
        <v>190.08</v>
      </c>
      <c r="H68" s="87">
        <v>27021.85</v>
      </c>
      <c r="I68">
        <v>142.16040614478112</v>
      </c>
    </row>
    <row r="69" spans="1:9" ht="13.2">
      <c r="A69" s="84">
        <v>44975</v>
      </c>
      <c r="B69" s="85">
        <v>182.84383500000001</v>
      </c>
      <c r="C69" s="85">
        <v>128.534741</v>
      </c>
      <c r="D69" s="85">
        <v>311.37857600000001</v>
      </c>
      <c r="E69" s="86">
        <v>7475824.1500000004</v>
      </c>
      <c r="F69" s="51">
        <f t="shared" si="0"/>
        <v>2400.8794201692281</v>
      </c>
      <c r="G69" s="87">
        <v>178.05</v>
      </c>
      <c r="H69" s="87">
        <v>24172.6</v>
      </c>
      <c r="I69">
        <v>135.76298792474023</v>
      </c>
    </row>
    <row r="70" spans="1:9" ht="13.2">
      <c r="A70" s="84">
        <v>44944</v>
      </c>
      <c r="B70" s="85">
        <v>182.287373</v>
      </c>
      <c r="C70" s="85">
        <v>127.81178199999999</v>
      </c>
      <c r="D70" s="85">
        <v>310.099155</v>
      </c>
      <c r="E70" s="86">
        <v>7358855.8799999999</v>
      </c>
      <c r="F70" s="51">
        <f t="shared" si="0"/>
        <v>2373.0654409554904</v>
      </c>
      <c r="G70" s="87">
        <v>171.4</v>
      </c>
      <c r="H70" s="87">
        <v>19126.2</v>
      </c>
      <c r="I70">
        <v>111.58809801633606</v>
      </c>
    </row>
    <row r="71" spans="1:9" ht="13.2">
      <c r="A71" s="84">
        <v>45277</v>
      </c>
      <c r="B71" s="85">
        <v>180.87405999999999</v>
      </c>
      <c r="C71" s="85">
        <v>126.713724</v>
      </c>
      <c r="D71" s="85">
        <v>307.587784</v>
      </c>
      <c r="E71" s="86">
        <v>7123292.6699999999</v>
      </c>
      <c r="F71" s="51">
        <f t="shared" si="0"/>
        <v>2315.8568189431089</v>
      </c>
      <c r="G71" s="87">
        <v>151.83000000000001</v>
      </c>
      <c r="H71" s="87">
        <v>15571.2</v>
      </c>
      <c r="I71">
        <v>102.5568069551472</v>
      </c>
    </row>
    <row r="72" spans="1:9" ht="13.2">
      <c r="A72" s="84">
        <v>45247</v>
      </c>
      <c r="B72" s="85">
        <v>180.18849499999999</v>
      </c>
      <c r="C72" s="85">
        <v>126.50673500000001</v>
      </c>
      <c r="D72" s="85">
        <v>306.69522999999998</v>
      </c>
      <c r="E72" s="86">
        <v>6902672.0300000003</v>
      </c>
      <c r="F72" s="51">
        <f t="shared" si="0"/>
        <v>2250.6616845654889</v>
      </c>
      <c r="G72" s="87">
        <v>145.63999999999999</v>
      </c>
      <c r="H72" s="87">
        <v>13174.24</v>
      </c>
      <c r="I72">
        <v>90.457566602581721</v>
      </c>
    </row>
    <row r="73" spans="1:9" ht="13.2">
      <c r="A73" s="84">
        <v>45216</v>
      </c>
      <c r="B73" s="85">
        <v>182.01464200000001</v>
      </c>
      <c r="C73" s="85">
        <v>123.19104299999999</v>
      </c>
      <c r="D73" s="85">
        <v>305.20568500000002</v>
      </c>
      <c r="E73" s="86">
        <v>6708569.7000000002</v>
      </c>
      <c r="F73" s="51">
        <f t="shared" si="0"/>
        <v>2198.0487355600862</v>
      </c>
      <c r="G73" s="87">
        <v>105.02</v>
      </c>
      <c r="H73" s="87">
        <v>9669.33</v>
      </c>
      <c r="I73">
        <v>92.071319748619317</v>
      </c>
    </row>
    <row r="74" spans="1:9" ht="13.2">
      <c r="A74" s="84">
        <v>45186</v>
      </c>
      <c r="B74" s="85">
        <v>180.804698</v>
      </c>
      <c r="C74" s="85">
        <v>122.30926599999999</v>
      </c>
      <c r="D74" s="85">
        <v>303.11396400000001</v>
      </c>
      <c r="E74" s="86">
        <v>6674247.6799999997</v>
      </c>
      <c r="F74" s="51">
        <f t="shared" si="0"/>
        <v>2201.893832908338</v>
      </c>
      <c r="G74" s="87">
        <v>76.959999999999994</v>
      </c>
      <c r="H74" s="87">
        <v>7057.78</v>
      </c>
      <c r="I74">
        <v>91.707120582120581</v>
      </c>
    </row>
    <row r="75" spans="1:9" ht="13.2">
      <c r="A75" s="84">
        <v>45155</v>
      </c>
      <c r="B75" s="85">
        <v>176.899585</v>
      </c>
      <c r="C75" s="85">
        <v>118.93928200000001</v>
      </c>
      <c r="D75" s="85">
        <v>295.83886699999999</v>
      </c>
      <c r="E75" s="86">
        <v>6589999.54</v>
      </c>
      <c r="F75" s="51">
        <f t="shared" si="0"/>
        <v>2227.5638109444221</v>
      </c>
      <c r="G75" s="87">
        <v>30.98</v>
      </c>
      <c r="H75" s="87">
        <v>5325.81</v>
      </c>
      <c r="I75">
        <v>171.91123305358298</v>
      </c>
    </row>
    <row r="76" spans="1:9" ht="13.2">
      <c r="A76" s="88">
        <v>45124</v>
      </c>
      <c r="B76" s="85">
        <v>174.45540099999999</v>
      </c>
      <c r="C76" s="85">
        <v>117.294826</v>
      </c>
      <c r="D76" s="85">
        <v>291.750227</v>
      </c>
      <c r="E76" s="86">
        <v>6477662.2400000002</v>
      </c>
      <c r="F76" s="51">
        <f t="shared" si="0"/>
        <v>2220.2766752260318</v>
      </c>
      <c r="G76" s="87">
        <v>16.8</v>
      </c>
      <c r="H76" s="87">
        <v>4156.62</v>
      </c>
      <c r="I76">
        <v>247.41785714285712</v>
      </c>
    </row>
    <row r="77" spans="1:9" ht="13.2">
      <c r="A77" s="88">
        <v>45094</v>
      </c>
      <c r="B77" s="85">
        <v>172.93153699999999</v>
      </c>
      <c r="C77" s="85">
        <v>116.559662</v>
      </c>
      <c r="D77" s="85">
        <v>289.49119899999999</v>
      </c>
      <c r="E77" s="86">
        <v>6440466.79</v>
      </c>
      <c r="F77" s="51">
        <f t="shared" si="0"/>
        <v>2224.7539173030264</v>
      </c>
      <c r="G77" s="87">
        <v>11.63</v>
      </c>
      <c r="H77" s="87">
        <v>3411.35</v>
      </c>
      <c r="I77">
        <v>293.32330180567493</v>
      </c>
    </row>
    <row r="78" spans="1:9" ht="13.2">
      <c r="A78" s="88">
        <v>45063</v>
      </c>
      <c r="B78" s="85">
        <v>171.470877</v>
      </c>
      <c r="C78" s="85">
        <v>115.589539</v>
      </c>
      <c r="D78" s="85">
        <v>287.06041599999998</v>
      </c>
      <c r="E78" s="86">
        <v>6414750.5</v>
      </c>
      <c r="F78" s="51">
        <f t="shared" si="0"/>
        <v>2234.6342938484422</v>
      </c>
      <c r="G78" s="87">
        <v>10.35</v>
      </c>
      <c r="H78" s="87">
        <v>3098.36</v>
      </c>
      <c r="I78">
        <v>299.35845410628019</v>
      </c>
    </row>
    <row r="79" spans="1:9" ht="13.2">
      <c r="A79" s="84">
        <v>45033</v>
      </c>
      <c r="B79" s="85">
        <v>169.68638100000001</v>
      </c>
      <c r="C79" s="85">
        <v>114.136133</v>
      </c>
      <c r="D79" s="85">
        <v>283.82251400000001</v>
      </c>
      <c r="E79" s="86">
        <v>6396017.4800000004</v>
      </c>
      <c r="F79" s="51">
        <f t="shared" si="0"/>
        <v>2253.5271743805356</v>
      </c>
      <c r="G79" s="87">
        <v>9.36</v>
      </c>
      <c r="H79" s="87">
        <v>2797.07</v>
      </c>
      <c r="I79">
        <v>298.83226495726501</v>
      </c>
    </row>
    <row r="80" spans="1:9" ht="13.2">
      <c r="A80" s="84">
        <v>45002</v>
      </c>
      <c r="B80" s="85">
        <v>168.35368800000001</v>
      </c>
      <c r="C80" s="85">
        <v>112.434121</v>
      </c>
      <c r="D80" s="85">
        <v>280.78780899999998</v>
      </c>
      <c r="E80" s="86">
        <v>6310148.5599999996</v>
      </c>
      <c r="F80" s="51">
        <f t="shared" si="0"/>
        <v>2247.3014702714531</v>
      </c>
      <c r="G80" s="87">
        <v>7.2</v>
      </c>
      <c r="H80" s="87">
        <v>2271.2399999999998</v>
      </c>
      <c r="I80">
        <v>315.45</v>
      </c>
    </row>
    <row r="81" spans="1:9" ht="13.2">
      <c r="A81" s="84">
        <v>44974</v>
      </c>
      <c r="B81" s="85">
        <v>167.208777</v>
      </c>
      <c r="C81" s="85">
        <v>110.50336299999999</v>
      </c>
      <c r="D81" s="85">
        <v>277.71213999999998</v>
      </c>
      <c r="E81" s="86">
        <v>6472093.9800000004</v>
      </c>
      <c r="F81" s="51">
        <f t="shared" si="0"/>
        <v>2330.5045216964591</v>
      </c>
      <c r="G81" s="87">
        <v>6.37</v>
      </c>
      <c r="H81" s="87">
        <v>2425.14</v>
      </c>
      <c r="I81">
        <v>380.71271585557298</v>
      </c>
    </row>
    <row r="82" spans="1:9" ht="13.2">
      <c r="A82" s="84">
        <v>44943</v>
      </c>
      <c r="B82" s="85">
        <v>164.47393500000001</v>
      </c>
      <c r="C82" s="85">
        <v>106.62747899999999</v>
      </c>
      <c r="D82" s="85">
        <v>271.10141399999998</v>
      </c>
      <c r="E82" s="86">
        <v>6823774.2300000004</v>
      </c>
      <c r="F82" s="51">
        <f t="shared" si="0"/>
        <v>2517.0559346473938</v>
      </c>
      <c r="G82" s="87">
        <v>4.38</v>
      </c>
      <c r="H82" s="87">
        <v>1937.71</v>
      </c>
      <c r="I82">
        <v>442.39954337899547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1000"/>
  <sheetViews>
    <sheetView workbookViewId="0"/>
  </sheetViews>
  <sheetFormatPr defaultColWidth="12.6640625" defaultRowHeight="15.75" customHeight="1"/>
  <cols>
    <col min="3" max="3" width="17.6640625" customWidth="1"/>
    <col min="4" max="4" width="15.44140625" customWidth="1"/>
    <col min="5" max="5" width="20.88671875" customWidth="1"/>
    <col min="6" max="6" width="15.6640625" customWidth="1"/>
    <col min="7" max="7" width="16.109375" customWidth="1"/>
    <col min="9" max="10" width="17.6640625" customWidth="1"/>
    <col min="11" max="11" width="18.88671875" customWidth="1"/>
  </cols>
  <sheetData>
    <row r="1" spans="1:24">
      <c r="A1" s="7"/>
      <c r="B1" s="7"/>
      <c r="C1" s="7"/>
      <c r="D1" s="7"/>
      <c r="E1" s="7"/>
      <c r="F1" s="7"/>
      <c r="G1" s="7"/>
      <c r="H1" s="7"/>
      <c r="I1" s="7"/>
      <c r="J1" s="7"/>
      <c r="K1" s="7"/>
      <c r="L1" s="7"/>
      <c r="M1" s="7"/>
      <c r="N1" s="7"/>
      <c r="O1" s="7"/>
      <c r="P1" s="7"/>
      <c r="Q1" s="7"/>
      <c r="R1" s="7"/>
      <c r="S1" s="7"/>
      <c r="T1" s="7"/>
      <c r="U1" s="7"/>
      <c r="V1" s="7"/>
      <c r="W1" s="7"/>
      <c r="X1" s="7"/>
    </row>
    <row r="2" spans="1:24">
      <c r="A2" s="7"/>
      <c r="B2" s="48" t="s">
        <v>0</v>
      </c>
      <c r="C2" s="48" t="s">
        <v>77</v>
      </c>
      <c r="D2" s="48" t="s">
        <v>78</v>
      </c>
      <c r="E2" s="48" t="s">
        <v>79</v>
      </c>
      <c r="F2" s="48" t="s">
        <v>45</v>
      </c>
      <c r="G2" s="48" t="s">
        <v>46</v>
      </c>
      <c r="H2" s="48" t="s">
        <v>47</v>
      </c>
      <c r="I2" s="48" t="s">
        <v>49</v>
      </c>
      <c r="K2" s="7"/>
      <c r="L2" s="7"/>
      <c r="M2" s="7"/>
      <c r="N2" s="7"/>
      <c r="O2" s="7"/>
      <c r="P2" s="7"/>
      <c r="Q2" s="7"/>
      <c r="R2" s="7"/>
      <c r="S2" s="7"/>
      <c r="T2" s="7"/>
      <c r="U2" s="7"/>
      <c r="V2" s="7"/>
      <c r="W2" s="7"/>
      <c r="X2" s="7"/>
    </row>
    <row r="3" spans="1:24">
      <c r="A3" s="7"/>
      <c r="B3" s="49">
        <v>45192</v>
      </c>
      <c r="C3" s="50">
        <v>337108006</v>
      </c>
      <c r="D3" s="50">
        <v>167732561</v>
      </c>
      <c r="E3" s="51">
        <v>504840567</v>
      </c>
      <c r="F3" s="50">
        <v>20426182.52</v>
      </c>
      <c r="G3" s="89">
        <f t="shared" ref="G3:G83" si="0">F3/E3 * 1000</f>
        <v>40.460659969110601</v>
      </c>
      <c r="H3" s="57">
        <v>11408.79</v>
      </c>
      <c r="I3" s="57">
        <v>1715768.34</v>
      </c>
      <c r="J3" s="3">
        <f t="shared" ref="J3:J83" si="1">C3/1000000</f>
        <v>337.10800599999999</v>
      </c>
      <c r="K3" s="58">
        <f t="array" ref="K3:M7">LINEST(E3:E83,H3:I83,1,1)</f>
        <v>421.36290666484086</v>
      </c>
      <c r="L3" s="58">
        <v>-47768.703304685609</v>
      </c>
      <c r="M3" s="90">
        <v>321660995.59478271</v>
      </c>
      <c r="N3" s="7"/>
      <c r="O3" s="7"/>
      <c r="P3" s="7"/>
      <c r="Q3" s="7"/>
      <c r="R3" s="7"/>
      <c r="S3" s="7"/>
      <c r="T3" s="7"/>
      <c r="U3" s="7"/>
      <c r="V3" s="7"/>
      <c r="W3" s="7"/>
      <c r="X3" s="7"/>
    </row>
    <row r="4" spans="1:24">
      <c r="A4" s="7"/>
      <c r="B4" s="49">
        <v>45161</v>
      </c>
      <c r="C4" s="50">
        <v>335057635</v>
      </c>
      <c r="D4" s="50">
        <v>166768130</v>
      </c>
      <c r="E4" s="51">
        <v>501825765</v>
      </c>
      <c r="F4" s="50">
        <v>20297175.050000001</v>
      </c>
      <c r="G4" s="89">
        <f t="shared" si="0"/>
        <v>40.446657915222822</v>
      </c>
      <c r="H4" s="57">
        <v>10555.69</v>
      </c>
      <c r="I4" s="50">
        <v>1579133.18</v>
      </c>
      <c r="J4" s="3">
        <f t="shared" si="1"/>
        <v>335.057635</v>
      </c>
      <c r="K4" s="58">
        <v>51.609574292697353</v>
      </c>
      <c r="L4" s="58">
        <v>8208.4992086927559</v>
      </c>
      <c r="M4" s="90">
        <v>3418151.6891359878</v>
      </c>
      <c r="N4" s="7"/>
      <c r="O4" s="7"/>
      <c r="P4" s="7"/>
      <c r="Q4" s="7"/>
      <c r="R4" s="7"/>
      <c r="S4" s="7"/>
      <c r="T4" s="7"/>
      <c r="U4" s="7"/>
      <c r="V4" s="7"/>
      <c r="W4" s="7"/>
      <c r="X4" s="7"/>
    </row>
    <row r="5" spans="1:24">
      <c r="A5" s="7"/>
      <c r="B5" s="49">
        <v>45130</v>
      </c>
      <c r="C5" s="50">
        <v>330290078</v>
      </c>
      <c r="D5" s="50">
        <v>165322590</v>
      </c>
      <c r="E5" s="51">
        <v>495612668</v>
      </c>
      <c r="F5" s="50">
        <v>20059024.559999999</v>
      </c>
      <c r="G5" s="89">
        <f t="shared" si="0"/>
        <v>40.473187743457757</v>
      </c>
      <c r="H5" s="57">
        <v>10586.02</v>
      </c>
      <c r="I5" s="50">
        <v>1576536.56</v>
      </c>
      <c r="J5" s="3">
        <f t="shared" si="1"/>
        <v>330.29007799999999</v>
      </c>
      <c r="K5" s="55">
        <v>0.90801532203179869</v>
      </c>
      <c r="L5" s="55">
        <v>20654048.254565816</v>
      </c>
      <c r="M5" s="58" t="e">
        <v>#N/A</v>
      </c>
      <c r="N5" s="7"/>
      <c r="O5" s="7"/>
      <c r="P5" s="7"/>
      <c r="Q5" s="7"/>
      <c r="R5" s="7"/>
      <c r="S5" s="7"/>
      <c r="T5" s="7"/>
      <c r="U5" s="7"/>
      <c r="V5" s="7"/>
      <c r="W5" s="7"/>
      <c r="X5" s="7"/>
    </row>
    <row r="6" spans="1:24">
      <c r="A6" s="7"/>
      <c r="B6" s="49">
        <v>45100</v>
      </c>
      <c r="C6" s="50">
        <v>328483748</v>
      </c>
      <c r="D6" s="50">
        <v>164477662</v>
      </c>
      <c r="E6" s="51">
        <v>492961410</v>
      </c>
      <c r="F6" s="50">
        <v>19808626.07</v>
      </c>
      <c r="G6" s="89">
        <f t="shared" si="0"/>
        <v>40.182914256919219</v>
      </c>
      <c r="H6" s="57">
        <v>9964.61</v>
      </c>
      <c r="I6" s="50">
        <v>1533645.2</v>
      </c>
      <c r="J6" s="3">
        <f t="shared" si="1"/>
        <v>328.48374799999999</v>
      </c>
      <c r="K6" s="55">
        <v>384.98365533749114</v>
      </c>
      <c r="L6" s="58">
        <v>78</v>
      </c>
      <c r="M6" s="58" t="e">
        <v>#N/A</v>
      </c>
      <c r="N6" s="7"/>
      <c r="O6" s="7"/>
      <c r="P6" s="7"/>
      <c r="Q6" s="7"/>
      <c r="R6" s="7"/>
      <c r="S6" s="7"/>
      <c r="T6" s="7"/>
      <c r="U6" s="7"/>
      <c r="V6" s="7"/>
      <c r="W6" s="7"/>
      <c r="X6" s="7"/>
    </row>
    <row r="7" spans="1:24">
      <c r="A7" s="7"/>
      <c r="B7" s="49">
        <v>45069</v>
      </c>
      <c r="C7" s="50">
        <v>327662622</v>
      </c>
      <c r="D7" s="50">
        <v>163105674</v>
      </c>
      <c r="E7" s="51">
        <v>490768296</v>
      </c>
      <c r="F7" s="50">
        <v>19698855.260000002</v>
      </c>
      <c r="G7" s="89">
        <f t="shared" si="0"/>
        <v>40.138809740880248</v>
      </c>
      <c r="H7" s="57">
        <v>9335.06</v>
      </c>
      <c r="I7" s="50">
        <v>1475464.27</v>
      </c>
      <c r="J7" s="3">
        <f t="shared" si="1"/>
        <v>327.662622</v>
      </c>
      <c r="K7" s="90">
        <v>3.2846013123283206E+17</v>
      </c>
      <c r="L7" s="58">
        <v>3.32739973255508E+16</v>
      </c>
      <c r="M7" s="58" t="e">
        <v>#N/A</v>
      </c>
      <c r="N7" s="7"/>
      <c r="O7" s="7"/>
      <c r="P7" s="7"/>
      <c r="Q7" s="7"/>
      <c r="R7" s="7"/>
      <c r="S7" s="7"/>
      <c r="T7" s="7"/>
      <c r="U7" s="7"/>
      <c r="V7" s="7"/>
      <c r="W7" s="7"/>
      <c r="X7" s="7"/>
    </row>
    <row r="8" spans="1:24">
      <c r="A8" s="7"/>
      <c r="B8" s="49">
        <v>45039</v>
      </c>
      <c r="C8" s="50">
        <v>325716580</v>
      </c>
      <c r="D8" s="50">
        <v>162455645</v>
      </c>
      <c r="E8" s="51">
        <v>488172225</v>
      </c>
      <c r="F8" s="57">
        <v>19934140.710000001</v>
      </c>
      <c r="G8" s="89">
        <f t="shared" si="0"/>
        <v>40.834237773359604</v>
      </c>
      <c r="H8" s="57">
        <v>9415.19</v>
      </c>
      <c r="I8" s="50">
        <v>1489145.5</v>
      </c>
      <c r="J8" s="3">
        <f t="shared" si="1"/>
        <v>325.71658000000002</v>
      </c>
      <c r="K8" s="7"/>
      <c r="L8" s="7"/>
      <c r="M8" s="7"/>
      <c r="N8" s="7"/>
      <c r="O8" s="7"/>
      <c r="P8" s="7"/>
      <c r="Q8" s="7"/>
      <c r="R8" s="7"/>
      <c r="S8" s="7"/>
      <c r="T8" s="7"/>
      <c r="U8" s="7"/>
      <c r="V8" s="7"/>
      <c r="W8" s="7"/>
      <c r="X8" s="7"/>
    </row>
    <row r="9" spans="1:24">
      <c r="A9" s="7"/>
      <c r="B9" s="49">
        <v>45008</v>
      </c>
      <c r="C9" s="50">
        <v>323861876</v>
      </c>
      <c r="D9" s="50">
        <v>161760468</v>
      </c>
      <c r="E9" s="51">
        <v>485622344</v>
      </c>
      <c r="F9" s="57">
        <v>19547454.239999998</v>
      </c>
      <c r="G9" s="89">
        <f t="shared" si="0"/>
        <v>40.252378173109761</v>
      </c>
      <c r="H9" s="57">
        <v>8898.14</v>
      </c>
      <c r="I9" s="50">
        <v>1407007.55</v>
      </c>
      <c r="J9" s="3">
        <f t="shared" si="1"/>
        <v>323.861876</v>
      </c>
      <c r="K9" s="54">
        <f t="array" ref="K9:M13">LINEST(G3:G83,H3:I83,1,1)</f>
        <v>3.3236127104676215E-5</v>
      </c>
      <c r="L9" s="54">
        <v>-3.6387683992714684E-3</v>
      </c>
      <c r="M9" s="59">
        <v>25.123357539500827</v>
      </c>
      <c r="N9" s="7"/>
      <c r="O9" s="7"/>
      <c r="P9" s="7"/>
      <c r="Q9" s="7"/>
      <c r="R9" s="7"/>
      <c r="S9" s="7"/>
      <c r="T9" s="7"/>
      <c r="U9" s="7"/>
      <c r="V9" s="7"/>
      <c r="W9" s="7"/>
      <c r="X9" s="7"/>
    </row>
    <row r="10" spans="1:24">
      <c r="A10" s="7"/>
      <c r="B10" s="49">
        <v>44980</v>
      </c>
      <c r="C10" s="50">
        <v>321441137</v>
      </c>
      <c r="D10" s="50">
        <v>160594431</v>
      </c>
      <c r="E10" s="51">
        <v>482035568</v>
      </c>
      <c r="F10" s="57">
        <v>18983787.34</v>
      </c>
      <c r="G10" s="89">
        <f t="shared" si="0"/>
        <v>39.382544775202149</v>
      </c>
      <c r="H10" s="57">
        <v>8685.2999999999993</v>
      </c>
      <c r="I10" s="50">
        <v>1410443.01</v>
      </c>
      <c r="J10" s="3">
        <f t="shared" si="1"/>
        <v>321.44113700000003</v>
      </c>
      <c r="K10" s="91">
        <v>4.9284791319858669E-6</v>
      </c>
      <c r="L10" s="54">
        <v>7.8387426382412742E-4</v>
      </c>
      <c r="M10" s="59">
        <v>0.32641790793171954</v>
      </c>
      <c r="N10" s="7"/>
      <c r="O10" s="7"/>
      <c r="P10" s="7"/>
      <c r="Q10" s="7"/>
      <c r="R10" s="7"/>
      <c r="S10" s="7"/>
      <c r="T10" s="7"/>
      <c r="U10" s="7"/>
      <c r="V10" s="7"/>
      <c r="W10" s="7"/>
      <c r="X10" s="7"/>
    </row>
    <row r="11" spans="1:24">
      <c r="A11" s="7"/>
      <c r="B11" s="49">
        <v>44949</v>
      </c>
      <c r="C11" s="50">
        <v>320209564</v>
      </c>
      <c r="D11" s="50">
        <v>159955826</v>
      </c>
      <c r="E11" s="51">
        <v>480165390</v>
      </c>
      <c r="F11" s="57">
        <v>18544650.530000001</v>
      </c>
      <c r="G11" s="89">
        <f t="shared" si="0"/>
        <v>38.621381124532952</v>
      </c>
      <c r="H11" s="57">
        <v>7534.76</v>
      </c>
      <c r="I11" s="50">
        <v>1235846.6200000001</v>
      </c>
      <c r="J11" s="3">
        <f t="shared" si="1"/>
        <v>320.209564</v>
      </c>
      <c r="K11" s="54">
        <v>0.88688769740242102</v>
      </c>
      <c r="L11" s="54">
        <v>1.9723674765528973</v>
      </c>
      <c r="M11" s="7" t="e">
        <v>#N/A</v>
      </c>
      <c r="N11" s="7"/>
      <c r="O11" s="7"/>
      <c r="P11" s="7"/>
      <c r="Q11" s="7"/>
      <c r="R11" s="7"/>
      <c r="S11" s="7"/>
      <c r="T11" s="7"/>
      <c r="U11" s="7"/>
      <c r="V11" s="7"/>
      <c r="W11" s="7"/>
      <c r="X11" s="7"/>
    </row>
    <row r="12" spans="1:24">
      <c r="A12" s="7"/>
      <c r="B12" s="49">
        <v>44918</v>
      </c>
      <c r="C12" s="86">
        <v>319167039</v>
      </c>
      <c r="D12" s="86">
        <v>159229593</v>
      </c>
      <c r="E12" s="86">
        <v>478396632</v>
      </c>
      <c r="F12" s="86">
        <v>18085690.850000001</v>
      </c>
      <c r="G12" s="89">
        <f t="shared" si="0"/>
        <v>37.804803880809928</v>
      </c>
      <c r="H12" s="92">
        <v>8036.89</v>
      </c>
      <c r="I12" s="86">
        <v>1298726.6200000001</v>
      </c>
      <c r="J12" s="3">
        <f t="shared" si="1"/>
        <v>319.16703899999999</v>
      </c>
      <c r="K12" s="54">
        <v>305.79008122353235</v>
      </c>
      <c r="L12" s="54">
        <v>78</v>
      </c>
      <c r="M12" s="7" t="e">
        <v>#N/A</v>
      </c>
      <c r="N12" s="7"/>
      <c r="O12" s="7"/>
      <c r="P12" s="7"/>
      <c r="Q12" s="7"/>
      <c r="R12" s="7"/>
      <c r="S12" s="7"/>
      <c r="T12" s="7"/>
      <c r="U12" s="7"/>
      <c r="V12" s="7"/>
      <c r="W12" s="7"/>
      <c r="X12" s="7"/>
    </row>
    <row r="13" spans="1:24">
      <c r="A13" s="7"/>
      <c r="B13" s="49">
        <v>44888</v>
      </c>
      <c r="C13" s="86">
        <v>317053038</v>
      </c>
      <c r="D13" s="86">
        <v>158091513</v>
      </c>
      <c r="E13" s="86">
        <v>475144551</v>
      </c>
      <c r="F13" s="86">
        <v>17682895.879999999</v>
      </c>
      <c r="G13" s="89">
        <f t="shared" si="0"/>
        <v>37.21582377990903</v>
      </c>
      <c r="H13" s="92">
        <v>7829.49</v>
      </c>
      <c r="I13" s="86">
        <v>1282055.01</v>
      </c>
      <c r="J13" s="3">
        <f t="shared" si="1"/>
        <v>317.05303800000002</v>
      </c>
      <c r="K13" s="54">
        <v>2379.1896129916804</v>
      </c>
      <c r="L13" s="54">
        <v>303.43821007996422</v>
      </c>
      <c r="M13" s="7" t="e">
        <v>#N/A</v>
      </c>
      <c r="N13" s="7"/>
      <c r="O13" s="7"/>
      <c r="P13" s="7"/>
      <c r="Q13" s="7"/>
      <c r="R13" s="7"/>
      <c r="S13" s="7"/>
      <c r="T13" s="7"/>
      <c r="U13" s="7"/>
      <c r="V13" s="7"/>
      <c r="W13" s="7"/>
      <c r="X13" s="7"/>
    </row>
    <row r="14" spans="1:24">
      <c r="A14" s="7"/>
      <c r="B14" s="49">
        <v>44857</v>
      </c>
      <c r="C14" s="86">
        <v>315089152</v>
      </c>
      <c r="D14" s="86">
        <v>157189853</v>
      </c>
      <c r="E14" s="86">
        <v>472279005</v>
      </c>
      <c r="F14" s="86">
        <v>17861639.129999999</v>
      </c>
      <c r="G14" s="89">
        <f t="shared" si="0"/>
        <v>37.820099858133645</v>
      </c>
      <c r="H14" s="92">
        <v>7309.45</v>
      </c>
      <c r="I14" s="86">
        <v>1190593.3899999999</v>
      </c>
      <c r="J14" s="3">
        <f t="shared" si="1"/>
        <v>315.08915200000001</v>
      </c>
      <c r="K14" s="7"/>
      <c r="L14" s="7"/>
      <c r="M14" s="7"/>
      <c r="N14" s="7"/>
      <c r="O14" s="7"/>
      <c r="P14" s="7"/>
      <c r="Q14" s="7"/>
      <c r="R14" s="7"/>
      <c r="S14" s="7"/>
      <c r="T14" s="7"/>
      <c r="U14" s="7"/>
      <c r="V14" s="7"/>
      <c r="W14" s="7"/>
      <c r="X14" s="7"/>
    </row>
    <row r="15" spans="1:24">
      <c r="A15" s="7"/>
      <c r="B15" s="49">
        <v>44827</v>
      </c>
      <c r="C15" s="86">
        <v>313213049</v>
      </c>
      <c r="D15" s="86">
        <v>156257655</v>
      </c>
      <c r="E15" s="86">
        <v>469470704</v>
      </c>
      <c r="F15" s="86">
        <v>17305835.219999999</v>
      </c>
      <c r="G15" s="89">
        <f t="shared" si="0"/>
        <v>36.862439067124406</v>
      </c>
      <c r="H15" s="92">
        <v>7305.42</v>
      </c>
      <c r="I15" s="86">
        <v>1211582.51</v>
      </c>
      <c r="J15" s="3">
        <f t="shared" si="1"/>
        <v>313.21304900000001</v>
      </c>
      <c r="K15" s="7"/>
      <c r="L15" s="7"/>
      <c r="M15" s="7"/>
      <c r="N15" s="7"/>
      <c r="O15" s="7"/>
      <c r="P15" s="7"/>
      <c r="Q15" s="7"/>
      <c r="R15" s="7"/>
      <c r="S15" s="7"/>
      <c r="T15" s="7"/>
      <c r="U15" s="7"/>
      <c r="V15" s="7"/>
      <c r="W15" s="7"/>
      <c r="X15" s="7"/>
    </row>
    <row r="16" spans="1:24">
      <c r="A16" s="7"/>
      <c r="B16" s="49">
        <v>44796</v>
      </c>
      <c r="C16" s="86">
        <v>309846228</v>
      </c>
      <c r="D16" s="86">
        <v>154121192</v>
      </c>
      <c r="E16" s="86">
        <v>463967420</v>
      </c>
      <c r="F16" s="86">
        <v>17253960.260000002</v>
      </c>
      <c r="G16" s="89">
        <f t="shared" si="0"/>
        <v>37.187870346585981</v>
      </c>
      <c r="H16" s="92">
        <v>6780.8</v>
      </c>
      <c r="I16" s="86">
        <v>1116438.1000000001</v>
      </c>
      <c r="J16" s="3">
        <f t="shared" si="1"/>
        <v>309.846228</v>
      </c>
      <c r="K16" s="7"/>
      <c r="L16" s="7"/>
      <c r="M16" s="7"/>
      <c r="N16" s="7"/>
      <c r="O16" s="7"/>
      <c r="P16" s="7"/>
      <c r="Q16" s="7"/>
      <c r="R16" s="7"/>
      <c r="S16" s="7"/>
      <c r="T16" s="7"/>
      <c r="U16" s="7"/>
      <c r="V16" s="7"/>
      <c r="W16" s="7"/>
      <c r="X16" s="7"/>
    </row>
    <row r="17" spans="1:24">
      <c r="A17" s="7"/>
      <c r="B17" s="49">
        <v>44765</v>
      </c>
      <c r="C17" s="86">
        <v>307475769</v>
      </c>
      <c r="D17" s="86">
        <v>152985605</v>
      </c>
      <c r="E17" s="86">
        <v>460461374</v>
      </c>
      <c r="F17" s="86">
        <v>17187345.100000001</v>
      </c>
      <c r="G17" s="89">
        <f t="shared" si="0"/>
        <v>37.326355847602542</v>
      </c>
      <c r="H17" s="92">
        <v>6579.63</v>
      </c>
      <c r="I17" s="86">
        <v>1072792.68</v>
      </c>
      <c r="J17" s="3">
        <f t="shared" si="1"/>
        <v>307.47576900000001</v>
      </c>
      <c r="K17" s="7"/>
      <c r="L17" s="7"/>
      <c r="M17" s="7"/>
      <c r="N17" s="7"/>
      <c r="O17" s="7"/>
      <c r="P17" s="7"/>
      <c r="Q17" s="7"/>
      <c r="R17" s="7"/>
      <c r="S17" s="7"/>
      <c r="T17" s="7"/>
      <c r="U17" s="7"/>
      <c r="V17" s="7"/>
      <c r="W17" s="7"/>
      <c r="X17" s="7"/>
    </row>
    <row r="18" spans="1:24">
      <c r="A18" s="7"/>
      <c r="B18" s="49">
        <v>44735</v>
      </c>
      <c r="C18" s="86">
        <v>305790337</v>
      </c>
      <c r="D18" s="86">
        <v>152549425</v>
      </c>
      <c r="E18" s="86">
        <v>458339762</v>
      </c>
      <c r="F18" s="86">
        <v>16883505.629999999</v>
      </c>
      <c r="G18" s="89">
        <f t="shared" si="0"/>
        <v>36.836222884803952</v>
      </c>
      <c r="H18" s="92">
        <v>6288.4</v>
      </c>
      <c r="I18" s="86">
        <v>1062991</v>
      </c>
      <c r="J18" s="3">
        <f t="shared" si="1"/>
        <v>305.79033700000002</v>
      </c>
      <c r="K18" s="7"/>
      <c r="L18" s="7"/>
      <c r="M18" s="7"/>
      <c r="N18" s="7"/>
      <c r="O18" s="7"/>
      <c r="P18" s="7"/>
      <c r="Q18" s="7"/>
      <c r="R18" s="7"/>
      <c r="S18" s="7"/>
      <c r="T18" s="7"/>
      <c r="U18" s="7"/>
      <c r="V18" s="7"/>
      <c r="W18" s="7"/>
      <c r="X18" s="7"/>
    </row>
    <row r="19" spans="1:24">
      <c r="A19" s="7"/>
      <c r="B19" s="49">
        <v>44704</v>
      </c>
      <c r="C19" s="86">
        <v>303459410</v>
      </c>
      <c r="D19" s="86">
        <v>151233593</v>
      </c>
      <c r="E19" s="86">
        <v>454693003</v>
      </c>
      <c r="F19" s="86">
        <v>16740657.75</v>
      </c>
      <c r="G19" s="89">
        <f t="shared" si="0"/>
        <v>36.817495847852314</v>
      </c>
      <c r="H19" s="92">
        <v>5862.75</v>
      </c>
      <c r="I19" s="86">
        <v>1014384</v>
      </c>
      <c r="J19" s="3">
        <f t="shared" si="1"/>
        <v>303.45940999999999</v>
      </c>
      <c r="K19" s="7"/>
      <c r="L19" s="7"/>
      <c r="M19" s="7"/>
      <c r="N19" s="7"/>
      <c r="O19" s="7"/>
      <c r="P19" s="7"/>
      <c r="Q19" s="7"/>
      <c r="R19" s="7"/>
      <c r="S19" s="7"/>
      <c r="T19" s="7"/>
      <c r="U19" s="7"/>
      <c r="V19" s="7"/>
      <c r="W19" s="7"/>
      <c r="X19" s="7"/>
    </row>
    <row r="20" spans="1:24">
      <c r="A20" s="7"/>
      <c r="B20" s="49">
        <v>44674</v>
      </c>
      <c r="C20" s="86">
        <v>301537933</v>
      </c>
      <c r="D20" s="86">
        <v>150533141</v>
      </c>
      <c r="E20" s="86">
        <v>452071074</v>
      </c>
      <c r="F20" s="86">
        <v>16746229.859999999</v>
      </c>
      <c r="G20" s="89">
        <f t="shared" si="0"/>
        <v>37.04335628428197</v>
      </c>
      <c r="H20" s="92">
        <v>5955.2</v>
      </c>
      <c r="I20" s="86">
        <v>1041520</v>
      </c>
      <c r="J20" s="3">
        <f t="shared" si="1"/>
        <v>301.53793300000001</v>
      </c>
      <c r="K20" s="7"/>
      <c r="L20" s="7"/>
      <c r="M20" s="7"/>
      <c r="N20" s="7"/>
      <c r="O20" s="7"/>
      <c r="P20" s="7"/>
      <c r="Q20" s="7"/>
      <c r="R20" s="7"/>
      <c r="S20" s="7"/>
      <c r="T20" s="7"/>
      <c r="U20" s="7"/>
      <c r="V20" s="7"/>
      <c r="W20" s="7"/>
      <c r="X20" s="7"/>
    </row>
    <row r="21" spans="1:24">
      <c r="A21" s="7"/>
      <c r="B21" s="49">
        <v>44643</v>
      </c>
      <c r="C21" s="86">
        <v>300238680</v>
      </c>
      <c r="D21" s="86">
        <v>149730808</v>
      </c>
      <c r="E21" s="86">
        <v>449969488</v>
      </c>
      <c r="F21" s="86">
        <v>16363138.310000001</v>
      </c>
      <c r="G21" s="89">
        <f t="shared" si="0"/>
        <v>36.364995286080379</v>
      </c>
      <c r="H21" s="92">
        <v>5583.05</v>
      </c>
      <c r="I21" s="86">
        <v>983302.27</v>
      </c>
      <c r="J21" s="3">
        <f t="shared" si="1"/>
        <v>300.23867999999999</v>
      </c>
      <c r="K21" s="7"/>
      <c r="L21" s="7"/>
      <c r="M21" s="7"/>
      <c r="N21" s="7"/>
      <c r="O21" s="7"/>
      <c r="P21" s="7"/>
      <c r="Q21" s="7"/>
      <c r="R21" s="7"/>
      <c r="S21" s="7"/>
      <c r="T21" s="7"/>
      <c r="U21" s="7"/>
      <c r="V21" s="7"/>
      <c r="W21" s="7"/>
      <c r="X21" s="7"/>
    </row>
    <row r="22" spans="1:24">
      <c r="A22" s="7"/>
      <c r="B22" s="49">
        <v>44615</v>
      </c>
      <c r="C22" s="86">
        <v>298782812</v>
      </c>
      <c r="D22" s="86">
        <v>148838146</v>
      </c>
      <c r="E22" s="86">
        <v>447620958</v>
      </c>
      <c r="F22" s="86">
        <v>15993361.83</v>
      </c>
      <c r="G22" s="89">
        <f t="shared" si="0"/>
        <v>35.729698407016947</v>
      </c>
      <c r="H22" s="92">
        <v>5405.65</v>
      </c>
      <c r="I22" s="86">
        <v>960581.66</v>
      </c>
      <c r="J22" s="3">
        <f t="shared" si="1"/>
        <v>298.78281199999998</v>
      </c>
      <c r="K22" s="7"/>
      <c r="L22" s="7"/>
      <c r="M22" s="7"/>
      <c r="N22" s="7"/>
      <c r="O22" s="7"/>
      <c r="P22" s="7"/>
      <c r="Q22" s="7"/>
      <c r="R22" s="7"/>
      <c r="S22" s="7"/>
      <c r="T22" s="7"/>
      <c r="U22" s="7"/>
      <c r="V22" s="7"/>
      <c r="W22" s="7"/>
      <c r="X22" s="7"/>
    </row>
    <row r="23" spans="1:24">
      <c r="A23" s="7"/>
      <c r="B23" s="49">
        <v>44584</v>
      </c>
      <c r="C23" s="86">
        <v>297306051</v>
      </c>
      <c r="D23" s="86">
        <v>147794833</v>
      </c>
      <c r="E23" s="86">
        <v>445100884</v>
      </c>
      <c r="F23" s="86">
        <v>15745581.68</v>
      </c>
      <c r="G23" s="89">
        <f t="shared" si="0"/>
        <v>35.375309836499895</v>
      </c>
      <c r="H23" s="92">
        <v>4527.49</v>
      </c>
      <c r="I23" s="86">
        <v>826843</v>
      </c>
      <c r="J23" s="3">
        <f t="shared" si="1"/>
        <v>297.30605100000002</v>
      </c>
      <c r="K23" s="7"/>
      <c r="L23" s="7"/>
      <c r="M23" s="7"/>
      <c r="N23" s="7"/>
      <c r="O23" s="7"/>
      <c r="P23" s="7"/>
      <c r="Q23" s="7"/>
      <c r="R23" s="7"/>
      <c r="S23" s="7"/>
      <c r="T23" s="7"/>
      <c r="U23" s="7"/>
      <c r="V23" s="7"/>
      <c r="W23" s="7"/>
      <c r="X23" s="7"/>
    </row>
    <row r="24" spans="1:24">
      <c r="A24" s="7"/>
      <c r="B24" s="49">
        <v>44553</v>
      </c>
      <c r="C24" s="86">
        <v>294939909</v>
      </c>
      <c r="D24" s="86">
        <v>146732588</v>
      </c>
      <c r="E24" s="86">
        <v>441672497</v>
      </c>
      <c r="F24" s="86">
        <v>14996969.66</v>
      </c>
      <c r="G24" s="89">
        <f t="shared" si="0"/>
        <v>33.954954772744202</v>
      </c>
      <c r="H24" s="92">
        <v>4617.1499999999996</v>
      </c>
      <c r="I24" s="86">
        <v>831993.11</v>
      </c>
      <c r="J24" s="3">
        <f t="shared" si="1"/>
        <v>294.939909</v>
      </c>
      <c r="K24" s="7"/>
      <c r="L24" s="7"/>
      <c r="M24" s="7"/>
      <c r="N24" s="7"/>
      <c r="O24" s="7"/>
      <c r="P24" s="7"/>
      <c r="Q24" s="7"/>
      <c r="R24" s="7"/>
      <c r="S24" s="7"/>
      <c r="T24" s="7"/>
      <c r="U24" s="7"/>
      <c r="V24" s="7"/>
      <c r="W24" s="7"/>
      <c r="X24" s="7"/>
    </row>
    <row r="25" spans="1:24">
      <c r="A25" s="7"/>
      <c r="B25" s="49">
        <v>44523</v>
      </c>
      <c r="C25" s="86">
        <v>293452058</v>
      </c>
      <c r="D25" s="86">
        <v>145978499</v>
      </c>
      <c r="E25" s="86">
        <v>439430557</v>
      </c>
      <c r="F25" s="86">
        <v>14687492.359999999</v>
      </c>
      <c r="G25" s="89">
        <f t="shared" si="0"/>
        <v>33.423921313692347</v>
      </c>
      <c r="H25" s="92">
        <v>4566.3</v>
      </c>
      <c r="I25" s="86">
        <v>826848.22</v>
      </c>
      <c r="J25" s="3">
        <f t="shared" si="1"/>
        <v>293.45205800000002</v>
      </c>
      <c r="K25" s="7"/>
      <c r="L25" s="7"/>
      <c r="M25" s="7"/>
      <c r="N25" s="7"/>
      <c r="O25" s="7"/>
      <c r="P25" s="7"/>
      <c r="Q25" s="7"/>
      <c r="R25" s="7"/>
      <c r="S25" s="7"/>
      <c r="T25" s="7"/>
      <c r="U25" s="7"/>
      <c r="V25" s="7"/>
      <c r="W25" s="7"/>
      <c r="X25" s="7"/>
    </row>
    <row r="26" spans="1:24">
      <c r="A26" s="7"/>
      <c r="B26" s="49">
        <v>44492</v>
      </c>
      <c r="C26" s="86">
        <v>291733571</v>
      </c>
      <c r="D26" s="86">
        <v>145251403</v>
      </c>
      <c r="E26" s="86">
        <v>436984974</v>
      </c>
      <c r="F26" s="86">
        <v>14623235.92</v>
      </c>
      <c r="G26" s="89">
        <f t="shared" si="0"/>
        <v>33.463933064206458</v>
      </c>
      <c r="H26" s="92">
        <v>4186.4799999999996</v>
      </c>
      <c r="I26" s="86">
        <v>768436.1</v>
      </c>
      <c r="J26" s="3">
        <f t="shared" si="1"/>
        <v>291.73357099999998</v>
      </c>
      <c r="K26" s="7"/>
      <c r="L26" s="7"/>
      <c r="M26" s="7"/>
      <c r="N26" s="7"/>
      <c r="O26" s="7"/>
      <c r="P26" s="7"/>
      <c r="Q26" s="7"/>
      <c r="R26" s="7"/>
      <c r="S26" s="7"/>
      <c r="T26" s="7"/>
      <c r="U26" s="7"/>
      <c r="V26" s="7"/>
      <c r="W26" s="7"/>
      <c r="X26" s="7"/>
    </row>
    <row r="27" spans="1:24">
      <c r="A27" s="7"/>
      <c r="B27" s="49">
        <v>44462</v>
      </c>
      <c r="C27" s="86">
        <v>290141954</v>
      </c>
      <c r="D27" s="86">
        <v>144560885</v>
      </c>
      <c r="E27" s="86">
        <v>434702839</v>
      </c>
      <c r="F27" s="86">
        <v>14479134.74</v>
      </c>
      <c r="G27" s="89">
        <f t="shared" si="0"/>
        <v>33.308120952943675</v>
      </c>
      <c r="H27" s="92">
        <v>4218.6499999999996</v>
      </c>
      <c r="I27" s="86">
        <v>771444.98</v>
      </c>
      <c r="J27" s="3">
        <f t="shared" si="1"/>
        <v>290.141954</v>
      </c>
      <c r="K27" s="7"/>
      <c r="L27" s="7"/>
      <c r="M27" s="7"/>
      <c r="N27" s="7"/>
      <c r="O27" s="7"/>
      <c r="P27" s="7"/>
      <c r="Q27" s="7"/>
      <c r="R27" s="7"/>
      <c r="S27" s="7"/>
      <c r="T27" s="7"/>
      <c r="U27" s="7"/>
      <c r="V27" s="7"/>
      <c r="W27" s="7"/>
      <c r="X27" s="7"/>
    </row>
    <row r="28" spans="1:24">
      <c r="A28" s="7"/>
      <c r="B28" s="49">
        <v>44431</v>
      </c>
      <c r="C28" s="86">
        <v>287015726</v>
      </c>
      <c r="D28" s="86">
        <v>143386554</v>
      </c>
      <c r="E28" s="86">
        <v>430402280</v>
      </c>
      <c r="F28" s="86">
        <v>14623070.77</v>
      </c>
      <c r="G28" s="89">
        <f t="shared" si="0"/>
        <v>33.975356194674433</v>
      </c>
      <c r="H28" s="92">
        <v>3654.3</v>
      </c>
      <c r="I28" s="86">
        <v>654351.81000000006</v>
      </c>
      <c r="J28" s="3">
        <f t="shared" si="1"/>
        <v>287.01572599999997</v>
      </c>
      <c r="K28" s="7"/>
      <c r="L28" s="7"/>
      <c r="M28" s="7"/>
      <c r="N28" s="7"/>
      <c r="O28" s="7"/>
      <c r="P28" s="7"/>
      <c r="Q28" s="7"/>
      <c r="R28" s="7"/>
      <c r="S28" s="7"/>
      <c r="T28" s="7"/>
      <c r="U28" s="7"/>
      <c r="V28" s="7"/>
      <c r="W28" s="7"/>
      <c r="X28" s="7"/>
    </row>
    <row r="29" spans="1:24">
      <c r="A29" s="7"/>
      <c r="B29" s="49">
        <v>44400</v>
      </c>
      <c r="C29" s="86">
        <v>284776631</v>
      </c>
      <c r="D29" s="86">
        <v>142855449</v>
      </c>
      <c r="E29" s="86">
        <v>427632080</v>
      </c>
      <c r="F29" s="86">
        <v>14337058.1</v>
      </c>
      <c r="G29" s="89">
        <f t="shared" si="0"/>
        <v>33.526619658656102</v>
      </c>
      <c r="H29" s="92">
        <v>3555.55</v>
      </c>
      <c r="I29" s="86">
        <v>639116.94999999995</v>
      </c>
      <c r="J29" s="3">
        <f t="shared" si="1"/>
        <v>284.77663100000001</v>
      </c>
      <c r="K29" s="7"/>
      <c r="L29" s="7"/>
      <c r="M29" s="7"/>
      <c r="N29" s="7"/>
      <c r="O29" s="7"/>
      <c r="P29" s="7"/>
      <c r="Q29" s="7"/>
      <c r="R29" s="7"/>
      <c r="S29" s="7"/>
      <c r="T29" s="7"/>
      <c r="U29" s="7"/>
      <c r="V29" s="7"/>
      <c r="W29" s="7"/>
      <c r="X29" s="7"/>
    </row>
    <row r="30" spans="1:24">
      <c r="A30" s="7"/>
      <c r="B30" s="49">
        <v>44370</v>
      </c>
      <c r="C30" s="86">
        <v>282784037</v>
      </c>
      <c r="D30" s="86">
        <v>142185490</v>
      </c>
      <c r="E30" s="86">
        <v>424969527</v>
      </c>
      <c r="F30" s="86">
        <v>14394548.130000001</v>
      </c>
      <c r="G30" s="89">
        <f t="shared" si="0"/>
        <v>33.871953670692257</v>
      </c>
      <c r="H30" s="92">
        <v>3247.82</v>
      </c>
      <c r="I30" s="86">
        <v>606281.14</v>
      </c>
      <c r="J30" s="3">
        <f t="shared" si="1"/>
        <v>282.78403700000001</v>
      </c>
      <c r="K30" s="7"/>
      <c r="L30" s="7"/>
      <c r="M30" s="7"/>
      <c r="N30" s="7"/>
      <c r="O30" s="7"/>
      <c r="P30" s="7"/>
      <c r="Q30" s="7"/>
      <c r="R30" s="7"/>
      <c r="S30" s="7"/>
      <c r="T30" s="7"/>
      <c r="U30" s="7"/>
      <c r="V30" s="7"/>
      <c r="W30" s="7"/>
      <c r="X30" s="7"/>
    </row>
    <row r="31" spans="1:24">
      <c r="A31" s="7"/>
      <c r="B31" s="49">
        <v>44339</v>
      </c>
      <c r="C31" s="86">
        <v>279574248</v>
      </c>
      <c r="D31" s="86">
        <v>144240118</v>
      </c>
      <c r="E31" s="86">
        <v>423814366</v>
      </c>
      <c r="F31" s="86">
        <v>14416957.73</v>
      </c>
      <c r="G31" s="89">
        <f t="shared" si="0"/>
        <v>34.017152051896232</v>
      </c>
      <c r="H31" s="92">
        <v>2807.51</v>
      </c>
      <c r="I31" s="86">
        <v>547373.17000000004</v>
      </c>
      <c r="J31" s="3">
        <f t="shared" si="1"/>
        <v>279.57424800000001</v>
      </c>
      <c r="K31" s="7"/>
      <c r="L31" s="7"/>
      <c r="M31" s="7"/>
      <c r="N31" s="7"/>
      <c r="O31" s="7"/>
      <c r="P31" s="7"/>
      <c r="Q31" s="7"/>
      <c r="R31" s="7"/>
      <c r="S31" s="7"/>
      <c r="T31" s="7"/>
      <c r="U31" s="7"/>
      <c r="V31" s="7"/>
      <c r="W31" s="7"/>
      <c r="X31" s="7"/>
    </row>
    <row r="32" spans="1:24">
      <c r="A32" s="7"/>
      <c r="B32" s="49">
        <v>44309</v>
      </c>
      <c r="C32" s="86">
        <v>278857894</v>
      </c>
      <c r="D32" s="86">
        <v>143669641</v>
      </c>
      <c r="E32" s="86">
        <v>422527535</v>
      </c>
      <c r="F32" s="86">
        <v>14540807.130000001</v>
      </c>
      <c r="G32" s="89">
        <f t="shared" si="0"/>
        <v>34.413868743489111</v>
      </c>
      <c r="H32" s="92">
        <v>2539.5700000000002</v>
      </c>
      <c r="I32" s="86">
        <v>490638.65</v>
      </c>
      <c r="J32" s="3">
        <f t="shared" si="1"/>
        <v>278.85789399999999</v>
      </c>
      <c r="K32" s="7"/>
      <c r="L32" s="7"/>
      <c r="M32" s="7"/>
      <c r="N32" s="7"/>
      <c r="O32" s="7"/>
      <c r="P32" s="7"/>
      <c r="Q32" s="7"/>
      <c r="R32" s="7"/>
      <c r="S32" s="7"/>
      <c r="T32" s="7"/>
      <c r="U32" s="7"/>
      <c r="V32" s="7"/>
      <c r="W32" s="7"/>
      <c r="X32" s="7"/>
    </row>
    <row r="33" spans="1:24">
      <c r="A33" s="7"/>
      <c r="B33" s="49">
        <v>44278</v>
      </c>
      <c r="C33" s="86">
        <v>276540154</v>
      </c>
      <c r="D33" s="86">
        <v>143448342</v>
      </c>
      <c r="E33" s="86">
        <v>419988496</v>
      </c>
      <c r="F33" s="86">
        <v>13986380.289999999</v>
      </c>
      <c r="G33" s="89">
        <f t="shared" si="0"/>
        <v>33.30181760502316</v>
      </c>
      <c r="H33" s="92">
        <v>2641.06</v>
      </c>
      <c r="I33" s="86">
        <v>493663.68</v>
      </c>
      <c r="J33" s="3">
        <f t="shared" si="1"/>
        <v>276.54015399999997</v>
      </c>
      <c r="K33" s="7"/>
      <c r="L33" s="7"/>
      <c r="M33" s="7"/>
      <c r="N33" s="7"/>
      <c r="O33" s="7"/>
      <c r="P33" s="7"/>
      <c r="Q33" s="7"/>
      <c r="R33" s="7"/>
      <c r="S33" s="7"/>
      <c r="T33" s="7"/>
      <c r="U33" s="7"/>
      <c r="V33" s="7"/>
      <c r="W33" s="7"/>
      <c r="X33" s="7"/>
    </row>
    <row r="34" spans="1:24">
      <c r="A34" s="7"/>
      <c r="B34" s="49">
        <v>44250</v>
      </c>
      <c r="C34" s="86">
        <v>275744351</v>
      </c>
      <c r="D34" s="86">
        <v>143103886</v>
      </c>
      <c r="E34" s="86">
        <v>418848237</v>
      </c>
      <c r="F34" s="86">
        <v>13894023.560000001</v>
      </c>
      <c r="G34" s="89">
        <f t="shared" si="0"/>
        <v>33.171975748342469</v>
      </c>
      <c r="H34" s="92">
        <v>2731.68</v>
      </c>
      <c r="I34" s="86">
        <v>504886.44</v>
      </c>
      <c r="J34" s="3">
        <f t="shared" si="1"/>
        <v>275.74435099999999</v>
      </c>
      <c r="K34" s="7"/>
      <c r="L34" s="7"/>
      <c r="M34" s="7"/>
      <c r="N34" s="7"/>
      <c r="O34" s="7"/>
      <c r="P34" s="7"/>
      <c r="Q34" s="7"/>
      <c r="R34" s="7"/>
      <c r="S34" s="7"/>
      <c r="T34" s="7"/>
      <c r="U34" s="7"/>
      <c r="V34" s="7"/>
      <c r="W34" s="7"/>
      <c r="X34" s="7"/>
    </row>
    <row r="35" spans="1:24">
      <c r="A35" s="7"/>
      <c r="B35" s="49">
        <v>44219</v>
      </c>
      <c r="C35" s="86">
        <v>274392747</v>
      </c>
      <c r="D35" s="86">
        <v>142613987</v>
      </c>
      <c r="E35" s="86">
        <v>417006734</v>
      </c>
      <c r="F35" s="86">
        <v>13771622.460000001</v>
      </c>
      <c r="G35" s="89">
        <f t="shared" si="0"/>
        <v>33.024940215953443</v>
      </c>
      <c r="H35" s="92">
        <v>2292.9</v>
      </c>
      <c r="I35" s="86">
        <v>425062.76</v>
      </c>
      <c r="J35" s="3">
        <f t="shared" si="1"/>
        <v>274.39274699999999</v>
      </c>
      <c r="K35" s="7"/>
      <c r="L35" s="7"/>
      <c r="M35" s="7"/>
      <c r="N35" s="7"/>
      <c r="O35" s="7"/>
      <c r="P35" s="7"/>
      <c r="Q35" s="7"/>
      <c r="R35" s="7"/>
      <c r="S35" s="7"/>
      <c r="T35" s="7"/>
      <c r="U35" s="7"/>
      <c r="V35" s="7"/>
      <c r="W35" s="7"/>
      <c r="X35" s="7"/>
    </row>
    <row r="36" spans="1:24">
      <c r="A36" s="7"/>
      <c r="B36" s="49">
        <v>44188</v>
      </c>
      <c r="C36" s="86">
        <v>272616376</v>
      </c>
      <c r="D36" s="86">
        <v>142288113</v>
      </c>
      <c r="E36" s="86">
        <v>414904489</v>
      </c>
      <c r="F36" s="86">
        <v>13170588.18</v>
      </c>
      <c r="G36" s="89">
        <f t="shared" si="0"/>
        <v>31.743662768613721</v>
      </c>
      <c r="H36" s="86">
        <v>2302.73</v>
      </c>
      <c r="I36" s="86">
        <v>431181.89</v>
      </c>
      <c r="J36" s="3">
        <f t="shared" si="1"/>
        <v>272.616376</v>
      </c>
      <c r="K36" s="7"/>
      <c r="L36" s="7"/>
      <c r="M36" s="7"/>
      <c r="N36" s="7"/>
      <c r="O36" s="7"/>
      <c r="P36" s="7"/>
      <c r="Q36" s="7"/>
      <c r="R36" s="7"/>
      <c r="S36" s="7"/>
      <c r="T36" s="7"/>
      <c r="U36" s="7"/>
      <c r="V36" s="7"/>
      <c r="W36" s="7"/>
      <c r="X36" s="7"/>
    </row>
    <row r="37" spans="1:24">
      <c r="A37" s="7"/>
      <c r="B37" s="49">
        <v>44158</v>
      </c>
      <c r="C37" s="86">
        <v>271164638</v>
      </c>
      <c r="D37" s="86">
        <v>141955028</v>
      </c>
      <c r="E37" s="86">
        <v>413119666</v>
      </c>
      <c r="F37" s="86">
        <v>13195607.59</v>
      </c>
      <c r="G37" s="89">
        <f t="shared" si="0"/>
        <v>31.941368751009787</v>
      </c>
      <c r="H37" s="92">
        <v>2234.16</v>
      </c>
      <c r="I37" s="86">
        <v>416176.21</v>
      </c>
      <c r="J37" s="3">
        <f t="shared" si="1"/>
        <v>271.16463800000002</v>
      </c>
      <c r="K37" s="7"/>
      <c r="L37" s="7"/>
      <c r="M37" s="7"/>
      <c r="N37" s="7"/>
      <c r="O37" s="7"/>
      <c r="P37" s="7"/>
      <c r="Q37" s="7"/>
      <c r="R37" s="7"/>
      <c r="S37" s="7"/>
      <c r="T37" s="7"/>
      <c r="U37" s="7"/>
      <c r="V37" s="7"/>
      <c r="W37" s="7"/>
      <c r="X37" s="7"/>
    </row>
    <row r="38" spans="1:24">
      <c r="A38" s="7"/>
      <c r="B38" s="49">
        <v>44127</v>
      </c>
      <c r="C38" s="86">
        <v>269893492</v>
      </c>
      <c r="D38" s="86">
        <v>141371104</v>
      </c>
      <c r="E38" s="86">
        <v>411264596</v>
      </c>
      <c r="F38" s="86">
        <v>13045893.07</v>
      </c>
      <c r="G38" s="89">
        <f t="shared" si="0"/>
        <v>31.7214104906808</v>
      </c>
      <c r="H38" s="92">
        <v>2210.23</v>
      </c>
      <c r="I38" s="86">
        <v>390999.15</v>
      </c>
      <c r="J38" s="3">
        <f t="shared" si="1"/>
        <v>269.89349199999998</v>
      </c>
      <c r="K38" s="7"/>
      <c r="L38" s="7"/>
      <c r="M38" s="7"/>
      <c r="N38" s="7"/>
      <c r="O38" s="7"/>
      <c r="P38" s="7"/>
      <c r="Q38" s="7"/>
      <c r="R38" s="7"/>
      <c r="S38" s="7"/>
      <c r="T38" s="7"/>
      <c r="U38" s="7"/>
      <c r="V38" s="7"/>
      <c r="W38" s="7"/>
      <c r="X38" s="7"/>
    </row>
    <row r="39" spans="1:24">
      <c r="A39" s="7"/>
      <c r="B39" s="49">
        <v>44097</v>
      </c>
      <c r="C39" s="86">
        <v>267993099</v>
      </c>
      <c r="D39" s="86">
        <v>140382585</v>
      </c>
      <c r="E39" s="86">
        <v>408375684</v>
      </c>
      <c r="F39" s="86">
        <v>12942069.810000001</v>
      </c>
      <c r="G39" s="89">
        <f t="shared" si="0"/>
        <v>31.691577919707878</v>
      </c>
      <c r="H39" s="92">
        <v>2071.62</v>
      </c>
      <c r="I39" s="86">
        <v>386106.74</v>
      </c>
      <c r="J39" s="3">
        <f t="shared" si="1"/>
        <v>267.99309899999997</v>
      </c>
      <c r="K39" s="7"/>
      <c r="L39" s="7"/>
      <c r="M39" s="7"/>
      <c r="N39" s="7"/>
      <c r="O39" s="7"/>
      <c r="P39" s="7"/>
      <c r="Q39" s="7"/>
      <c r="R39" s="7"/>
      <c r="S39" s="7"/>
      <c r="T39" s="7"/>
      <c r="U39" s="7"/>
      <c r="V39" s="7"/>
      <c r="W39" s="7"/>
      <c r="X39" s="7"/>
    </row>
    <row r="40" spans="1:24">
      <c r="A40" s="7"/>
      <c r="B40" s="49">
        <v>44066</v>
      </c>
      <c r="C40" s="86">
        <v>256769042</v>
      </c>
      <c r="D40" s="86">
        <v>146714235</v>
      </c>
      <c r="E40" s="86">
        <v>403483277</v>
      </c>
      <c r="F40" s="86">
        <v>13070104.92</v>
      </c>
      <c r="G40" s="89">
        <f t="shared" si="0"/>
        <v>32.393176285221855</v>
      </c>
      <c r="H40" s="92">
        <v>1800.14</v>
      </c>
      <c r="I40" s="86">
        <v>329027.65999999997</v>
      </c>
      <c r="J40" s="3">
        <f t="shared" si="1"/>
        <v>256.76904200000001</v>
      </c>
      <c r="K40" s="7"/>
      <c r="L40" s="7"/>
      <c r="M40" s="7"/>
      <c r="N40" s="7"/>
      <c r="O40" s="7"/>
      <c r="P40" s="7"/>
      <c r="Q40" s="7"/>
      <c r="R40" s="7"/>
      <c r="S40" s="7"/>
      <c r="T40" s="7"/>
      <c r="U40" s="7"/>
      <c r="V40" s="7"/>
      <c r="W40" s="7"/>
      <c r="X40" s="7"/>
    </row>
    <row r="41" spans="1:24">
      <c r="A41" s="7"/>
      <c r="B41" s="49">
        <v>44035</v>
      </c>
      <c r="C41" s="86">
        <v>254710755</v>
      </c>
      <c r="D41" s="86">
        <v>145799198</v>
      </c>
      <c r="E41" s="86">
        <v>400509953</v>
      </c>
      <c r="F41" s="86">
        <v>13054755.140000001</v>
      </c>
      <c r="G41" s="89">
        <f t="shared" si="0"/>
        <v>32.595332630847253</v>
      </c>
      <c r="H41" s="86">
        <v>1618.83</v>
      </c>
      <c r="I41" s="86">
        <v>298307.61</v>
      </c>
      <c r="J41" s="3">
        <f t="shared" si="1"/>
        <v>254.71075500000001</v>
      </c>
      <c r="K41" s="7"/>
      <c r="L41" s="7"/>
      <c r="M41" s="7"/>
      <c r="N41" s="7"/>
      <c r="O41" s="7"/>
      <c r="P41" s="7"/>
      <c r="Q41" s="7"/>
      <c r="R41" s="7"/>
      <c r="S41" s="7"/>
      <c r="T41" s="7"/>
      <c r="U41" s="7"/>
      <c r="V41" s="7"/>
      <c r="W41" s="7"/>
      <c r="X41" s="7"/>
    </row>
    <row r="42" spans="1:24">
      <c r="A42" s="7"/>
      <c r="B42" s="49">
        <v>44005</v>
      </c>
      <c r="C42" s="86">
        <v>251325856</v>
      </c>
      <c r="D42" s="86">
        <v>144364656</v>
      </c>
      <c r="E42" s="86">
        <v>395690512</v>
      </c>
      <c r="F42" s="86">
        <v>13282732.939999999</v>
      </c>
      <c r="G42" s="89">
        <f t="shared" si="0"/>
        <v>33.568489860580733</v>
      </c>
      <c r="H42" s="86">
        <v>1497.36</v>
      </c>
      <c r="I42" s="86">
        <v>290537.86</v>
      </c>
      <c r="J42" s="3">
        <f t="shared" si="1"/>
        <v>251.32585599999999</v>
      </c>
      <c r="K42" s="7"/>
      <c r="L42" s="7"/>
      <c r="M42" s="7"/>
      <c r="N42" s="7"/>
      <c r="O42" s="7"/>
      <c r="P42" s="7"/>
      <c r="Q42" s="7"/>
      <c r="R42" s="7"/>
      <c r="S42" s="7"/>
      <c r="T42" s="7"/>
      <c r="U42" s="7"/>
      <c r="V42" s="7"/>
      <c r="W42" s="7"/>
      <c r="X42" s="7"/>
    </row>
    <row r="43" spans="1:24">
      <c r="A43" s="7"/>
      <c r="B43" s="49">
        <v>43974</v>
      </c>
      <c r="C43" s="86">
        <v>244178953</v>
      </c>
      <c r="D43" s="86">
        <v>143100888</v>
      </c>
      <c r="E43" s="86">
        <v>387279841</v>
      </c>
      <c r="F43" s="86">
        <v>13331790.640000001</v>
      </c>
      <c r="G43" s="89">
        <f t="shared" si="0"/>
        <v>34.42417918158565</v>
      </c>
      <c r="H43" s="86">
        <v>1336.93</v>
      </c>
      <c r="I43" s="86">
        <v>261835</v>
      </c>
      <c r="J43" s="3">
        <f t="shared" si="1"/>
        <v>244.17895300000001</v>
      </c>
      <c r="K43" s="7"/>
      <c r="L43" s="7"/>
      <c r="M43" s="7"/>
      <c r="N43" s="7"/>
      <c r="O43" s="7"/>
      <c r="P43" s="7"/>
      <c r="Q43" s="7"/>
      <c r="R43" s="7"/>
      <c r="S43" s="7"/>
      <c r="T43" s="7"/>
      <c r="U43" s="7"/>
      <c r="V43" s="7"/>
      <c r="W43" s="7"/>
      <c r="X43" s="7"/>
    </row>
    <row r="44" spans="1:24">
      <c r="A44" s="7"/>
      <c r="B44" s="49">
        <v>43944</v>
      </c>
      <c r="C44" s="86">
        <v>226941458</v>
      </c>
      <c r="D44" s="86">
        <v>155559730</v>
      </c>
      <c r="E44" s="86">
        <v>382501188</v>
      </c>
      <c r="F44" s="86">
        <v>13211817.07</v>
      </c>
      <c r="G44" s="89">
        <f t="shared" si="0"/>
        <v>34.540590943210354</v>
      </c>
      <c r="H44" s="92">
        <v>1234.5</v>
      </c>
      <c r="I44" s="86">
        <v>218391</v>
      </c>
      <c r="J44" s="3">
        <f t="shared" si="1"/>
        <v>226.94145800000001</v>
      </c>
      <c r="K44" s="7"/>
      <c r="L44" s="7"/>
      <c r="M44" s="7"/>
      <c r="N44" s="7"/>
      <c r="O44" s="7"/>
      <c r="P44" s="7"/>
      <c r="Q44" s="7"/>
      <c r="R44" s="7"/>
      <c r="S44" s="7"/>
      <c r="T44" s="7"/>
      <c r="U44" s="7"/>
      <c r="V44" s="7"/>
      <c r="W44" s="7"/>
      <c r="X44" s="7"/>
    </row>
    <row r="45" spans="1:24">
      <c r="A45" s="7"/>
      <c r="B45" s="49">
        <v>43913</v>
      </c>
      <c r="C45" s="86">
        <v>225871159</v>
      </c>
      <c r="D45" s="86">
        <v>156936787</v>
      </c>
      <c r="E45" s="86">
        <v>382807946</v>
      </c>
      <c r="F45" s="86">
        <v>11810597.02</v>
      </c>
      <c r="G45" s="89">
        <f t="shared" si="0"/>
        <v>30.85253883418606</v>
      </c>
      <c r="H45" s="86">
        <v>999.57</v>
      </c>
      <c r="I45" s="86">
        <v>151140.66</v>
      </c>
      <c r="J45" s="3">
        <f t="shared" si="1"/>
        <v>225.87115900000001</v>
      </c>
      <c r="K45" s="7"/>
      <c r="L45" s="7"/>
      <c r="M45" s="7"/>
      <c r="N45" s="7"/>
      <c r="O45" s="7"/>
      <c r="P45" s="7"/>
      <c r="Q45" s="7"/>
      <c r="R45" s="7"/>
      <c r="S45" s="7"/>
      <c r="T45" s="7"/>
      <c r="U45" s="7"/>
      <c r="V45" s="7"/>
      <c r="W45" s="7"/>
      <c r="X45" s="7"/>
    </row>
    <row r="46" spans="1:24">
      <c r="A46" s="7"/>
      <c r="B46" s="49">
        <v>43884</v>
      </c>
      <c r="C46" s="86">
        <v>223489062</v>
      </c>
      <c r="D46" s="86">
        <v>157844330</v>
      </c>
      <c r="E46" s="86">
        <v>381333392</v>
      </c>
      <c r="F46" s="86">
        <v>11615212.07</v>
      </c>
      <c r="G46" s="89">
        <f t="shared" si="0"/>
        <v>30.459467525466536</v>
      </c>
      <c r="H46" s="92">
        <v>1246.8399999999999</v>
      </c>
      <c r="I46" s="92">
        <v>206462.31</v>
      </c>
      <c r="J46" s="3">
        <f t="shared" si="1"/>
        <v>223.48906199999999</v>
      </c>
      <c r="K46" s="7"/>
      <c r="L46" s="7"/>
      <c r="M46" s="7"/>
      <c r="N46" s="7"/>
      <c r="O46" s="7"/>
      <c r="P46" s="7"/>
      <c r="Q46" s="7"/>
      <c r="R46" s="7"/>
      <c r="S46" s="7"/>
      <c r="T46" s="7"/>
      <c r="U46" s="7"/>
      <c r="V46" s="7"/>
      <c r="W46" s="7"/>
      <c r="X46" s="7"/>
    </row>
    <row r="47" spans="1:24">
      <c r="A47" s="7"/>
      <c r="B47" s="49">
        <v>43853</v>
      </c>
      <c r="C47" s="86">
        <v>222481370</v>
      </c>
      <c r="D47" s="86">
        <v>156975279</v>
      </c>
      <c r="E47" s="86">
        <v>379456649</v>
      </c>
      <c r="F47" s="86">
        <v>11281485.1</v>
      </c>
      <c r="G47" s="89">
        <f t="shared" si="0"/>
        <v>29.730629650924893</v>
      </c>
      <c r="H47" s="92">
        <v>1325.69</v>
      </c>
      <c r="I47" s="92">
        <v>222516.95</v>
      </c>
      <c r="J47" s="3">
        <f t="shared" si="1"/>
        <v>222.48137</v>
      </c>
      <c r="K47" s="7"/>
      <c r="L47" s="7"/>
      <c r="M47" s="7"/>
      <c r="N47" s="7"/>
      <c r="O47" s="7"/>
      <c r="P47" s="7"/>
      <c r="Q47" s="7"/>
      <c r="R47" s="7"/>
      <c r="S47" s="7"/>
      <c r="T47" s="7"/>
      <c r="U47" s="7"/>
      <c r="V47" s="7"/>
      <c r="W47" s="7"/>
      <c r="X47" s="7"/>
    </row>
    <row r="48" spans="1:24">
      <c r="A48" s="7"/>
      <c r="B48" s="49">
        <v>43822</v>
      </c>
      <c r="C48" s="86">
        <v>221818326</v>
      </c>
      <c r="D48" s="86">
        <v>155832343</v>
      </c>
      <c r="E48" s="86">
        <v>377650669</v>
      </c>
      <c r="F48" s="86">
        <v>10925861.75</v>
      </c>
      <c r="G48" s="89">
        <f t="shared" si="0"/>
        <v>28.931133046662232</v>
      </c>
      <c r="H48" s="92">
        <v>1305.02</v>
      </c>
      <c r="I48" s="92">
        <v>216242.97</v>
      </c>
      <c r="J48" s="3">
        <f t="shared" si="1"/>
        <v>221.81832600000001</v>
      </c>
      <c r="K48" s="7"/>
      <c r="L48" s="7"/>
      <c r="M48" s="7"/>
      <c r="N48" s="7"/>
      <c r="O48" s="7"/>
      <c r="P48" s="7"/>
      <c r="Q48" s="7"/>
      <c r="R48" s="7"/>
      <c r="S48" s="7"/>
      <c r="T48" s="7"/>
      <c r="U48" s="7"/>
      <c r="V48" s="7"/>
      <c r="W48" s="7"/>
      <c r="X48" s="7"/>
    </row>
    <row r="49" spans="1:24">
      <c r="A49" s="7"/>
      <c r="B49" s="49">
        <v>43792</v>
      </c>
      <c r="C49" s="86">
        <v>220838047</v>
      </c>
      <c r="D49" s="86">
        <v>155176067</v>
      </c>
      <c r="E49" s="86">
        <v>376014114</v>
      </c>
      <c r="F49" s="86">
        <v>10728027.24</v>
      </c>
      <c r="G49" s="89">
        <f t="shared" si="0"/>
        <v>28.53091636874035</v>
      </c>
      <c r="H49" s="92">
        <v>1308.4000000000001</v>
      </c>
      <c r="I49" s="92">
        <v>202520.76</v>
      </c>
      <c r="J49" s="3">
        <f t="shared" si="1"/>
        <v>220.83804699999999</v>
      </c>
      <c r="K49" s="7"/>
      <c r="L49" s="7"/>
      <c r="M49" s="7"/>
      <c r="N49" s="7"/>
      <c r="O49" s="7"/>
      <c r="P49" s="7"/>
      <c r="Q49" s="7"/>
      <c r="R49" s="7"/>
      <c r="S49" s="7"/>
      <c r="T49" s="7"/>
      <c r="U49" s="7"/>
      <c r="V49" s="7"/>
      <c r="W49" s="7"/>
      <c r="X49" s="7"/>
    </row>
    <row r="50" spans="1:24">
      <c r="A50" s="7"/>
      <c r="B50" s="49">
        <v>43761</v>
      </c>
      <c r="C50" s="86">
        <v>217613826</v>
      </c>
      <c r="D50" s="86">
        <v>155986644</v>
      </c>
      <c r="E50" s="86">
        <v>373600470</v>
      </c>
      <c r="F50" s="86">
        <v>10683664.619999999</v>
      </c>
      <c r="G50" s="89">
        <f t="shared" si="0"/>
        <v>28.596496733529268</v>
      </c>
      <c r="H50" s="92">
        <v>1218.77</v>
      </c>
      <c r="I50" s="92">
        <v>189229.09</v>
      </c>
      <c r="J50" s="3">
        <f t="shared" si="1"/>
        <v>217.61382599999999</v>
      </c>
      <c r="K50" s="7"/>
      <c r="L50" s="7"/>
      <c r="M50" s="7"/>
      <c r="N50" s="7"/>
      <c r="O50" s="7"/>
      <c r="P50" s="7"/>
      <c r="Q50" s="7"/>
      <c r="R50" s="7"/>
      <c r="S50" s="7"/>
      <c r="T50" s="7"/>
      <c r="U50" s="7"/>
      <c r="V50" s="7"/>
      <c r="W50" s="7"/>
      <c r="X50" s="7"/>
    </row>
    <row r="51" spans="1:24">
      <c r="A51" s="7"/>
      <c r="B51" s="49">
        <v>43731</v>
      </c>
      <c r="C51" s="86">
        <v>217736741</v>
      </c>
      <c r="D51" s="86">
        <v>152738320</v>
      </c>
      <c r="E51" s="86">
        <v>370475061</v>
      </c>
      <c r="F51" s="86">
        <v>10353101.35</v>
      </c>
      <c r="G51" s="89">
        <f t="shared" si="0"/>
        <v>27.945474445849403</v>
      </c>
      <c r="H51" s="92">
        <v>1148.3599999999999</v>
      </c>
      <c r="I51" s="92">
        <v>191359.94</v>
      </c>
      <c r="J51" s="3">
        <f t="shared" si="1"/>
        <v>217.73674099999999</v>
      </c>
      <c r="K51" s="7"/>
      <c r="L51" s="7"/>
      <c r="M51" s="7"/>
      <c r="N51" s="7"/>
      <c r="O51" s="7"/>
      <c r="P51" s="7"/>
      <c r="Q51" s="7"/>
      <c r="R51" s="7"/>
      <c r="S51" s="7"/>
      <c r="T51" s="7"/>
      <c r="U51" s="7"/>
      <c r="V51" s="7"/>
      <c r="W51" s="7"/>
      <c r="X51" s="7"/>
    </row>
    <row r="52" spans="1:24">
      <c r="A52" s="7"/>
      <c r="B52" s="49">
        <v>43700</v>
      </c>
      <c r="C52" s="86">
        <v>216543636</v>
      </c>
      <c r="D52" s="86">
        <v>150654026</v>
      </c>
      <c r="E52" s="86">
        <v>367197662</v>
      </c>
      <c r="F52" s="86">
        <v>10247963.560000001</v>
      </c>
      <c r="G52" s="89">
        <f t="shared" si="0"/>
        <v>27.908575191309364</v>
      </c>
      <c r="H52" s="86">
        <v>955.02</v>
      </c>
      <c r="I52" s="92">
        <v>161456.56</v>
      </c>
      <c r="J52" s="3">
        <f t="shared" si="1"/>
        <v>216.54363599999999</v>
      </c>
      <c r="K52" s="7"/>
      <c r="L52" s="7"/>
      <c r="M52" s="7"/>
      <c r="N52" s="7"/>
      <c r="O52" s="7"/>
      <c r="P52" s="7"/>
      <c r="Q52" s="7"/>
      <c r="R52" s="7"/>
      <c r="S52" s="7"/>
      <c r="T52" s="7"/>
      <c r="U52" s="7"/>
      <c r="V52" s="7"/>
      <c r="W52" s="7"/>
      <c r="X52" s="7"/>
    </row>
    <row r="53" spans="1:24">
      <c r="A53" s="7"/>
      <c r="B53" s="49">
        <v>43669</v>
      </c>
      <c r="C53" s="86">
        <v>215759233</v>
      </c>
      <c r="D53" s="86">
        <v>148347585</v>
      </c>
      <c r="E53" s="86">
        <v>364106818</v>
      </c>
      <c r="F53" s="86">
        <v>10098521.35</v>
      </c>
      <c r="G53" s="89">
        <f t="shared" si="0"/>
        <v>27.735051503484893</v>
      </c>
      <c r="H53" s="86">
        <v>918.35</v>
      </c>
      <c r="I53" s="92">
        <v>154504.89000000001</v>
      </c>
      <c r="J53" s="3">
        <f t="shared" si="1"/>
        <v>215.75923299999999</v>
      </c>
      <c r="K53" s="7"/>
      <c r="L53" s="7"/>
      <c r="M53" s="7"/>
      <c r="N53" s="7"/>
      <c r="O53" s="7"/>
      <c r="P53" s="7"/>
      <c r="Q53" s="7"/>
      <c r="R53" s="7"/>
      <c r="S53" s="7"/>
      <c r="T53" s="7"/>
      <c r="U53" s="7"/>
      <c r="V53" s="7"/>
      <c r="W53" s="7"/>
      <c r="X53" s="7"/>
    </row>
    <row r="54" spans="1:24">
      <c r="A54" s="7"/>
      <c r="B54" s="49">
        <v>43639</v>
      </c>
      <c r="C54" s="86">
        <v>212936686</v>
      </c>
      <c r="D54" s="86">
        <v>146270382</v>
      </c>
      <c r="E54" s="86">
        <v>359207068</v>
      </c>
      <c r="F54" s="86">
        <v>9923271.9499999993</v>
      </c>
      <c r="G54" s="89">
        <f t="shared" si="0"/>
        <v>27.625491907080178</v>
      </c>
      <c r="H54" s="86">
        <v>822.29</v>
      </c>
      <c r="I54" s="92">
        <v>146386.64000000001</v>
      </c>
      <c r="J54" s="3">
        <f t="shared" si="1"/>
        <v>212.93668600000001</v>
      </c>
      <c r="K54" s="7"/>
      <c r="L54" s="7"/>
      <c r="M54" s="7"/>
      <c r="N54" s="7"/>
      <c r="O54" s="7"/>
      <c r="P54" s="7"/>
      <c r="Q54" s="7"/>
      <c r="R54" s="7"/>
      <c r="S54" s="7"/>
      <c r="T54" s="7"/>
      <c r="U54" s="7"/>
      <c r="V54" s="7"/>
      <c r="W54" s="7"/>
      <c r="X54" s="7"/>
    </row>
    <row r="55" spans="1:24">
      <c r="A55" s="7"/>
      <c r="B55" s="49">
        <v>43608</v>
      </c>
      <c r="C55" s="86">
        <v>211483835</v>
      </c>
      <c r="D55" s="86">
        <v>145051105</v>
      </c>
      <c r="E55" s="86">
        <v>356534940</v>
      </c>
      <c r="F55" s="86">
        <v>9841455.2100000009</v>
      </c>
      <c r="G55" s="89">
        <f t="shared" si="0"/>
        <v>27.60305963280906</v>
      </c>
      <c r="H55" s="86">
        <v>754.54</v>
      </c>
      <c r="I55" s="92">
        <v>146566.35</v>
      </c>
      <c r="J55" s="3">
        <f t="shared" si="1"/>
        <v>211.483835</v>
      </c>
      <c r="K55" s="7"/>
      <c r="L55" s="7"/>
      <c r="M55" s="7"/>
      <c r="N55" s="7"/>
      <c r="O55" s="7"/>
      <c r="P55" s="7"/>
      <c r="Q55" s="7"/>
      <c r="R55" s="7"/>
      <c r="S55" s="7"/>
      <c r="T55" s="7"/>
      <c r="U55" s="7"/>
      <c r="V55" s="7"/>
      <c r="W55" s="7"/>
      <c r="X55" s="7"/>
    </row>
    <row r="56" spans="1:24">
      <c r="A56" s="7"/>
      <c r="B56" s="49">
        <v>43578</v>
      </c>
      <c r="C56" s="86">
        <v>210656546</v>
      </c>
      <c r="D56" s="86">
        <v>144306702</v>
      </c>
      <c r="E56" s="86">
        <v>354963248</v>
      </c>
      <c r="F56" s="86">
        <v>9975186.6500000004</v>
      </c>
      <c r="G56" s="89">
        <f t="shared" si="0"/>
        <v>28.102026635726524</v>
      </c>
      <c r="H56" s="86">
        <v>733.54</v>
      </c>
      <c r="I56" s="92">
        <v>152449.29</v>
      </c>
      <c r="J56" s="3">
        <f t="shared" si="1"/>
        <v>210.65654599999999</v>
      </c>
      <c r="K56" s="7"/>
      <c r="L56" s="7"/>
      <c r="M56" s="7"/>
      <c r="N56" s="7"/>
      <c r="O56" s="7"/>
      <c r="P56" s="7"/>
      <c r="Q56" s="7"/>
      <c r="R56" s="7"/>
      <c r="S56" s="7"/>
      <c r="T56" s="7"/>
      <c r="U56" s="7"/>
      <c r="V56" s="7"/>
      <c r="W56" s="7"/>
      <c r="X56" s="7"/>
    </row>
    <row r="57" spans="1:24">
      <c r="A57" s="7"/>
      <c r="B57" s="49">
        <v>43547</v>
      </c>
      <c r="C57" s="86">
        <v>207540936</v>
      </c>
      <c r="D57" s="86">
        <v>142848965</v>
      </c>
      <c r="E57" s="86">
        <v>350389901</v>
      </c>
      <c r="F57" s="86">
        <v>9461773.7599999998</v>
      </c>
      <c r="G57" s="89">
        <f t="shared" si="0"/>
        <v>27.00355727432909</v>
      </c>
      <c r="H57" s="86">
        <v>781.79</v>
      </c>
      <c r="I57" s="92">
        <v>142034.39000000001</v>
      </c>
      <c r="J57" s="3">
        <f t="shared" si="1"/>
        <v>207.54093599999999</v>
      </c>
      <c r="K57" s="7"/>
      <c r="L57" s="7"/>
      <c r="M57" s="7"/>
      <c r="N57" s="7"/>
      <c r="O57" s="7"/>
      <c r="P57" s="7"/>
      <c r="Q57" s="7"/>
      <c r="R57" s="7"/>
      <c r="S57" s="7"/>
      <c r="T57" s="7"/>
      <c r="U57" s="7"/>
      <c r="V57" s="7"/>
      <c r="W57" s="7"/>
      <c r="X57" s="7"/>
    </row>
    <row r="58" spans="1:24">
      <c r="A58" s="7"/>
      <c r="B58" s="49">
        <v>43519</v>
      </c>
      <c r="C58" s="86">
        <v>203835388</v>
      </c>
      <c r="D58" s="86">
        <v>140438735</v>
      </c>
      <c r="E58" s="86">
        <v>344274123</v>
      </c>
      <c r="F58" s="86">
        <v>9114194.8000000007</v>
      </c>
      <c r="G58" s="89">
        <f t="shared" si="0"/>
        <v>26.473656284646175</v>
      </c>
      <c r="H58" s="86">
        <v>799.54</v>
      </c>
      <c r="I58" s="92">
        <v>133460.72</v>
      </c>
      <c r="J58" s="3">
        <f t="shared" si="1"/>
        <v>203.83538799999999</v>
      </c>
      <c r="K58" s="7"/>
      <c r="L58" s="7"/>
      <c r="M58" s="7"/>
      <c r="N58" s="7"/>
      <c r="O58" s="7"/>
      <c r="P58" s="7"/>
      <c r="Q58" s="7"/>
      <c r="R58" s="7"/>
      <c r="S58" s="7"/>
      <c r="T58" s="7"/>
      <c r="U58" s="7"/>
      <c r="V58" s="7"/>
      <c r="W58" s="7"/>
      <c r="X58" s="7"/>
    </row>
    <row r="59" spans="1:24">
      <c r="A59" s="7"/>
      <c r="B59" s="49">
        <v>43488</v>
      </c>
      <c r="C59" s="86">
        <v>200576913</v>
      </c>
      <c r="D59" s="86">
        <v>138349562</v>
      </c>
      <c r="E59" s="86">
        <v>338926475</v>
      </c>
      <c r="F59" s="86">
        <v>8793456.6500000004</v>
      </c>
      <c r="G59" s="89">
        <f t="shared" si="0"/>
        <v>25.945027310126779</v>
      </c>
      <c r="H59" s="86">
        <v>674.19</v>
      </c>
      <c r="I59" s="92">
        <v>106737.12</v>
      </c>
      <c r="J59" s="3">
        <f t="shared" si="1"/>
        <v>200.57691299999999</v>
      </c>
      <c r="K59" s="7"/>
      <c r="L59" s="7"/>
      <c r="M59" s="7"/>
      <c r="N59" s="7"/>
      <c r="O59" s="7"/>
      <c r="P59" s="7"/>
      <c r="Q59" s="7"/>
      <c r="R59" s="7"/>
      <c r="S59" s="7"/>
      <c r="T59" s="7"/>
      <c r="U59" s="7"/>
      <c r="V59" s="7"/>
      <c r="W59" s="7"/>
      <c r="X59" s="7"/>
    </row>
    <row r="60" spans="1:24">
      <c r="A60" s="7"/>
      <c r="B60" s="49">
        <v>43457</v>
      </c>
      <c r="C60" s="86">
        <v>198968708</v>
      </c>
      <c r="D60" s="86">
        <v>137180048</v>
      </c>
      <c r="E60" s="86">
        <v>336148756</v>
      </c>
      <c r="F60" s="86">
        <v>8591393.0299999993</v>
      </c>
      <c r="G60" s="89">
        <f t="shared" si="0"/>
        <v>25.558306781298931</v>
      </c>
      <c r="H60" s="86">
        <v>672.75</v>
      </c>
      <c r="I60" s="92">
        <v>109932.43</v>
      </c>
      <c r="J60" s="3">
        <f t="shared" si="1"/>
        <v>198.96870799999999</v>
      </c>
      <c r="K60" s="7"/>
      <c r="L60" s="7"/>
      <c r="M60" s="7"/>
      <c r="N60" s="7"/>
      <c r="O60" s="7"/>
      <c r="P60" s="7"/>
      <c r="Q60" s="7"/>
      <c r="R60" s="7"/>
      <c r="S60" s="7"/>
      <c r="T60" s="7"/>
      <c r="U60" s="7"/>
      <c r="V60" s="7"/>
      <c r="W60" s="7"/>
      <c r="X60" s="7"/>
    </row>
    <row r="61" spans="1:24">
      <c r="A61" s="7"/>
      <c r="B61" s="49">
        <v>43427</v>
      </c>
      <c r="C61" s="86">
        <v>197056467</v>
      </c>
      <c r="D61" s="86">
        <v>135948798</v>
      </c>
      <c r="E61" s="86">
        <v>333005265</v>
      </c>
      <c r="F61" s="86">
        <v>8409931.3900000006</v>
      </c>
      <c r="G61" s="89">
        <f t="shared" si="0"/>
        <v>25.2546499227272</v>
      </c>
      <c r="H61" s="86">
        <v>620.16999999999996</v>
      </c>
      <c r="I61" s="92">
        <v>102594.82</v>
      </c>
      <c r="J61" s="3">
        <f t="shared" si="1"/>
        <v>197.056467</v>
      </c>
      <c r="K61" s="7"/>
      <c r="L61" s="7"/>
      <c r="M61" s="7"/>
      <c r="N61" s="7"/>
      <c r="O61" s="7"/>
      <c r="P61" s="7"/>
      <c r="Q61" s="7"/>
      <c r="R61" s="7"/>
      <c r="S61" s="7"/>
      <c r="T61" s="7"/>
      <c r="U61" s="7"/>
      <c r="V61" s="7"/>
      <c r="W61" s="7"/>
      <c r="X61" s="7"/>
    </row>
    <row r="62" spans="1:24">
      <c r="A62" s="7"/>
      <c r="B62" s="49">
        <v>43396</v>
      </c>
      <c r="C62" s="86">
        <v>194861208</v>
      </c>
      <c r="D62" s="86">
        <v>134994346</v>
      </c>
      <c r="E62" s="86">
        <v>329855554</v>
      </c>
      <c r="F62" s="86">
        <v>8648092.6400000006</v>
      </c>
      <c r="G62" s="89">
        <f t="shared" si="0"/>
        <v>26.217817269191716</v>
      </c>
      <c r="H62" s="86">
        <v>524.94000000000005</v>
      </c>
      <c r="I62" s="92">
        <v>82232.210000000006</v>
      </c>
      <c r="J62" s="3">
        <f t="shared" si="1"/>
        <v>194.861208</v>
      </c>
      <c r="K62" s="7"/>
      <c r="L62" s="7"/>
      <c r="M62" s="7"/>
      <c r="N62" s="7"/>
      <c r="O62" s="7"/>
      <c r="P62" s="7"/>
      <c r="Q62" s="7"/>
      <c r="R62" s="7"/>
      <c r="S62" s="7"/>
      <c r="T62" s="7"/>
      <c r="U62" s="7"/>
      <c r="V62" s="7"/>
      <c r="W62" s="7"/>
      <c r="X62" s="7"/>
    </row>
    <row r="63" spans="1:24">
      <c r="A63" s="7"/>
      <c r="B63" s="49">
        <v>43366</v>
      </c>
      <c r="C63" s="86">
        <v>193416694</v>
      </c>
      <c r="D63" s="86">
        <v>134062625</v>
      </c>
      <c r="E63" s="86">
        <v>327479319</v>
      </c>
      <c r="F63" s="86">
        <v>8490821.4499999993</v>
      </c>
      <c r="G63" s="89">
        <f t="shared" si="0"/>
        <v>25.927809658111567</v>
      </c>
      <c r="H63" s="86">
        <v>482.36</v>
      </c>
      <c r="I63" s="92">
        <v>74978.27</v>
      </c>
      <c r="J63" s="3">
        <f t="shared" si="1"/>
        <v>193.41669400000001</v>
      </c>
      <c r="K63" s="7"/>
      <c r="L63" s="7"/>
      <c r="M63" s="7"/>
      <c r="N63" s="7"/>
      <c r="O63" s="7"/>
      <c r="P63" s="7"/>
      <c r="Q63" s="7"/>
      <c r="R63" s="7"/>
      <c r="S63" s="7"/>
      <c r="T63" s="7"/>
      <c r="U63" s="7"/>
      <c r="V63" s="7"/>
      <c r="W63" s="7"/>
      <c r="X63" s="7"/>
    </row>
    <row r="64" spans="1:24">
      <c r="A64" s="7"/>
      <c r="B64" s="49">
        <v>43335</v>
      </c>
      <c r="C64" s="86">
        <v>191244229</v>
      </c>
      <c r="D64" s="86">
        <v>132867279</v>
      </c>
      <c r="E64" s="86">
        <v>324111508</v>
      </c>
      <c r="F64" s="86">
        <v>8122454.6200000001</v>
      </c>
      <c r="G64" s="89">
        <f t="shared" si="0"/>
        <v>25.060679486888198</v>
      </c>
      <c r="H64" s="86">
        <v>405.87</v>
      </c>
      <c r="I64" s="92">
        <v>59835.360000000001</v>
      </c>
      <c r="J64" s="3">
        <f t="shared" si="1"/>
        <v>191.24422899999999</v>
      </c>
      <c r="K64" s="7"/>
      <c r="L64" s="7"/>
      <c r="M64" s="7"/>
      <c r="N64" s="7"/>
      <c r="O64" s="7"/>
      <c r="P64" s="7"/>
      <c r="Q64" s="7"/>
      <c r="R64" s="7"/>
      <c r="S64" s="7"/>
      <c r="T64" s="7"/>
      <c r="U64" s="7"/>
      <c r="V64" s="7"/>
      <c r="W64" s="7"/>
      <c r="X64" s="7"/>
    </row>
    <row r="65" spans="1:24">
      <c r="A65" s="7"/>
      <c r="B65" s="49">
        <v>43304</v>
      </c>
      <c r="C65" s="86">
        <v>189132567</v>
      </c>
      <c r="D65" s="86">
        <v>131761904</v>
      </c>
      <c r="E65" s="86">
        <v>320894471</v>
      </c>
      <c r="F65" s="86">
        <v>7956263.21</v>
      </c>
      <c r="G65" s="89">
        <f t="shared" si="0"/>
        <v>24.794017750464761</v>
      </c>
      <c r="H65" s="86">
        <v>312.02</v>
      </c>
      <c r="I65" s="92">
        <v>54212.26</v>
      </c>
      <c r="J65" s="3">
        <f t="shared" si="1"/>
        <v>189.13256699999999</v>
      </c>
      <c r="K65" s="7"/>
      <c r="L65" s="7"/>
      <c r="M65" s="7"/>
      <c r="N65" s="7"/>
      <c r="O65" s="7"/>
      <c r="P65" s="7"/>
      <c r="Q65" s="7"/>
      <c r="R65" s="7"/>
      <c r="S65" s="7"/>
      <c r="T65" s="7"/>
      <c r="U65" s="7"/>
      <c r="V65" s="7"/>
      <c r="W65" s="7"/>
      <c r="X65" s="7"/>
    </row>
    <row r="66" spans="1:24">
      <c r="A66" s="7"/>
      <c r="B66" s="49">
        <v>43274</v>
      </c>
      <c r="C66" s="86">
        <v>187564461</v>
      </c>
      <c r="D66" s="86">
        <v>130764353</v>
      </c>
      <c r="E66" s="86">
        <v>318328814</v>
      </c>
      <c r="F66" s="86">
        <v>7999178.9100000001</v>
      </c>
      <c r="G66" s="89">
        <f t="shared" si="0"/>
        <v>25.1286674601816</v>
      </c>
      <c r="H66" s="86">
        <v>273.75</v>
      </c>
      <c r="I66" s="92">
        <v>51843.14</v>
      </c>
      <c r="J66" s="3">
        <f t="shared" si="1"/>
        <v>187.56446099999999</v>
      </c>
      <c r="K66" s="7"/>
      <c r="L66" s="7"/>
      <c r="M66" s="7"/>
      <c r="N66" s="7"/>
      <c r="O66" s="7"/>
      <c r="P66" s="7"/>
      <c r="Q66" s="7"/>
      <c r="R66" s="7"/>
      <c r="S66" s="7"/>
      <c r="T66" s="7"/>
      <c r="U66" s="7"/>
      <c r="V66" s="7"/>
      <c r="W66" s="7"/>
      <c r="X66" s="7"/>
    </row>
    <row r="67" spans="1:24">
      <c r="A67" s="7"/>
      <c r="B67" s="49">
        <v>43243</v>
      </c>
      <c r="C67" s="86">
        <v>186511831</v>
      </c>
      <c r="D67" s="86">
        <v>130213472</v>
      </c>
      <c r="E67" s="86">
        <v>316725303</v>
      </c>
      <c r="F67" s="86">
        <v>8110857.0999999996</v>
      </c>
      <c r="G67" s="89">
        <f t="shared" si="0"/>
        <v>25.608491090463964</v>
      </c>
      <c r="H67" s="86">
        <v>246.37</v>
      </c>
      <c r="I67" s="92">
        <v>40834.03</v>
      </c>
      <c r="J67" s="3">
        <f t="shared" si="1"/>
        <v>186.511831</v>
      </c>
      <c r="K67" s="7"/>
      <c r="L67" s="7"/>
      <c r="M67" s="7"/>
      <c r="N67" s="7"/>
      <c r="O67" s="7"/>
      <c r="P67" s="7"/>
      <c r="Q67" s="7"/>
      <c r="R67" s="7"/>
      <c r="S67" s="7"/>
      <c r="T67" s="7"/>
      <c r="U67" s="7"/>
      <c r="V67" s="7"/>
      <c r="W67" s="7"/>
      <c r="X67" s="7"/>
    </row>
    <row r="68" spans="1:24">
      <c r="A68" s="7"/>
      <c r="B68" s="49">
        <v>43213</v>
      </c>
      <c r="C68" s="86">
        <v>185346015</v>
      </c>
      <c r="D68" s="86">
        <v>129472490</v>
      </c>
      <c r="E68" s="86">
        <v>314818505</v>
      </c>
      <c r="F68" s="86">
        <v>8100264.04</v>
      </c>
      <c r="G68" s="89">
        <f t="shared" si="0"/>
        <v>25.729948879593337</v>
      </c>
      <c r="H68" s="86">
        <v>189.48</v>
      </c>
      <c r="I68" s="92">
        <v>33288.51</v>
      </c>
      <c r="J68" s="3">
        <f t="shared" si="1"/>
        <v>185.34601499999999</v>
      </c>
      <c r="K68" s="7"/>
      <c r="L68" s="7"/>
      <c r="M68" s="7"/>
      <c r="N68" s="7"/>
      <c r="O68" s="7"/>
      <c r="P68" s="7"/>
      <c r="Q68" s="7"/>
      <c r="R68" s="7"/>
      <c r="S68" s="7"/>
      <c r="T68" s="7"/>
      <c r="U68" s="7"/>
      <c r="V68" s="7"/>
      <c r="W68" s="7"/>
      <c r="X68" s="7"/>
    </row>
    <row r="69" spans="1:24">
      <c r="A69" s="7"/>
      <c r="B69" s="49">
        <v>43182</v>
      </c>
      <c r="C69" s="86">
        <v>184767951</v>
      </c>
      <c r="D69" s="86">
        <v>129009262</v>
      </c>
      <c r="E69" s="86">
        <v>313777213</v>
      </c>
      <c r="F69" s="86">
        <v>7759870.0599999996</v>
      </c>
      <c r="G69" s="89">
        <f t="shared" si="0"/>
        <v>24.73050858540196</v>
      </c>
      <c r="H69" s="86">
        <v>190.08</v>
      </c>
      <c r="I69" s="92">
        <v>27021.85</v>
      </c>
      <c r="J69" s="3">
        <f t="shared" si="1"/>
        <v>184.76795100000001</v>
      </c>
      <c r="K69" s="7"/>
      <c r="L69" s="7"/>
      <c r="M69" s="7"/>
      <c r="N69" s="7"/>
      <c r="O69" s="7"/>
      <c r="P69" s="7"/>
      <c r="Q69" s="7"/>
      <c r="R69" s="7"/>
      <c r="S69" s="7"/>
      <c r="T69" s="7"/>
      <c r="U69" s="7"/>
      <c r="V69" s="7"/>
      <c r="W69" s="7"/>
      <c r="X69" s="7"/>
    </row>
    <row r="70" spans="1:24">
      <c r="A70" s="7"/>
      <c r="B70" s="49">
        <v>43154</v>
      </c>
      <c r="C70" s="86">
        <v>182843835</v>
      </c>
      <c r="D70" s="86">
        <v>128534741</v>
      </c>
      <c r="E70" s="86">
        <v>311378576</v>
      </c>
      <c r="F70" s="86">
        <v>7475824.1500000004</v>
      </c>
      <c r="G70" s="89">
        <f t="shared" si="0"/>
        <v>24.008794201692286</v>
      </c>
      <c r="H70" s="86">
        <v>178.05</v>
      </c>
      <c r="I70" s="92">
        <v>24172.6</v>
      </c>
      <c r="J70" s="3">
        <f t="shared" si="1"/>
        <v>182.84383500000001</v>
      </c>
      <c r="K70" s="7"/>
      <c r="L70" s="7"/>
      <c r="M70" s="7"/>
      <c r="N70" s="7"/>
      <c r="O70" s="7"/>
      <c r="P70" s="7"/>
      <c r="Q70" s="7"/>
      <c r="R70" s="7"/>
      <c r="S70" s="7"/>
      <c r="T70" s="7"/>
      <c r="U70" s="7"/>
      <c r="V70" s="7"/>
      <c r="W70" s="7"/>
      <c r="X70" s="7"/>
    </row>
    <row r="71" spans="1:24">
      <c r="A71" s="7"/>
      <c r="B71" s="49">
        <v>43123</v>
      </c>
      <c r="C71" s="86">
        <v>182287373</v>
      </c>
      <c r="D71" s="86">
        <v>127811782</v>
      </c>
      <c r="E71" s="86">
        <v>310099155</v>
      </c>
      <c r="F71" s="86">
        <v>7358855.8799999999</v>
      </c>
      <c r="G71" s="89">
        <f t="shared" si="0"/>
        <v>23.730654409554905</v>
      </c>
      <c r="H71" s="86">
        <v>171.4</v>
      </c>
      <c r="I71" s="92">
        <v>19126.2</v>
      </c>
      <c r="J71" s="3">
        <f t="shared" si="1"/>
        <v>182.287373</v>
      </c>
      <c r="K71" s="7"/>
      <c r="L71" s="7"/>
      <c r="M71" s="7"/>
      <c r="N71" s="7"/>
      <c r="O71" s="7"/>
      <c r="P71" s="7"/>
      <c r="Q71" s="7"/>
      <c r="R71" s="7"/>
      <c r="S71" s="7"/>
      <c r="T71" s="7"/>
      <c r="U71" s="7"/>
      <c r="V71" s="7"/>
      <c r="W71" s="7"/>
      <c r="X71" s="7"/>
    </row>
    <row r="72" spans="1:24">
      <c r="A72" s="7"/>
      <c r="B72" s="49">
        <v>43092</v>
      </c>
      <c r="C72" s="86">
        <v>180874060</v>
      </c>
      <c r="D72" s="86">
        <v>126713724</v>
      </c>
      <c r="E72" s="86">
        <v>307587784</v>
      </c>
      <c r="F72" s="86">
        <v>7123292.6699999999</v>
      </c>
      <c r="G72" s="89">
        <f t="shared" si="0"/>
        <v>23.158568189431087</v>
      </c>
      <c r="H72" s="86">
        <v>151.83000000000001</v>
      </c>
      <c r="I72" s="92">
        <v>15571.2</v>
      </c>
      <c r="J72" s="3">
        <f t="shared" si="1"/>
        <v>180.87405999999999</v>
      </c>
      <c r="K72" s="7"/>
      <c r="L72" s="7"/>
      <c r="M72" s="7"/>
      <c r="N72" s="7"/>
      <c r="O72" s="7"/>
      <c r="P72" s="7"/>
      <c r="Q72" s="7"/>
      <c r="R72" s="7"/>
      <c r="S72" s="7"/>
      <c r="T72" s="7"/>
      <c r="U72" s="7"/>
      <c r="V72" s="7"/>
      <c r="W72" s="7"/>
      <c r="X72" s="7"/>
    </row>
    <row r="73" spans="1:24">
      <c r="A73" s="7"/>
      <c r="B73" s="49">
        <v>43062</v>
      </c>
      <c r="C73" s="86">
        <v>180188495</v>
      </c>
      <c r="D73" s="86">
        <v>126506735</v>
      </c>
      <c r="E73" s="86">
        <v>306695230</v>
      </c>
      <c r="F73" s="86">
        <v>6902672.0300000003</v>
      </c>
      <c r="G73" s="89">
        <f t="shared" si="0"/>
        <v>22.506616845654886</v>
      </c>
      <c r="H73" s="86">
        <v>145.63999999999999</v>
      </c>
      <c r="I73" s="92">
        <v>13174.24</v>
      </c>
      <c r="J73" s="3">
        <f t="shared" si="1"/>
        <v>180.18849499999999</v>
      </c>
      <c r="K73" s="7"/>
      <c r="L73" s="7"/>
      <c r="M73" s="7"/>
      <c r="N73" s="7"/>
      <c r="O73" s="7"/>
      <c r="P73" s="7"/>
      <c r="Q73" s="7"/>
      <c r="R73" s="7"/>
      <c r="S73" s="7"/>
      <c r="T73" s="7"/>
      <c r="U73" s="7"/>
      <c r="V73" s="7"/>
      <c r="W73" s="7"/>
      <c r="X73" s="7"/>
    </row>
    <row r="74" spans="1:24">
      <c r="A74" s="7"/>
      <c r="B74" s="49">
        <v>43031</v>
      </c>
      <c r="C74" s="86">
        <v>182014642</v>
      </c>
      <c r="D74" s="86">
        <v>123191043</v>
      </c>
      <c r="E74" s="86">
        <v>305205685</v>
      </c>
      <c r="F74" s="86">
        <v>6708569.7000000002</v>
      </c>
      <c r="G74" s="89">
        <f t="shared" si="0"/>
        <v>21.980487355600864</v>
      </c>
      <c r="H74" s="86">
        <v>105.02</v>
      </c>
      <c r="I74" s="92">
        <v>9669.33</v>
      </c>
      <c r="J74" s="3">
        <f t="shared" si="1"/>
        <v>182.01464200000001</v>
      </c>
      <c r="K74" s="7"/>
      <c r="L74" s="7"/>
      <c r="M74" s="7"/>
      <c r="N74" s="7"/>
      <c r="O74" s="7"/>
      <c r="P74" s="7"/>
      <c r="Q74" s="7"/>
      <c r="R74" s="7"/>
      <c r="S74" s="7"/>
      <c r="T74" s="7"/>
      <c r="U74" s="7"/>
      <c r="V74" s="7"/>
      <c r="W74" s="7"/>
      <c r="X74" s="7"/>
    </row>
    <row r="75" spans="1:24">
      <c r="A75" s="7"/>
      <c r="B75" s="49">
        <v>43001</v>
      </c>
      <c r="C75" s="86">
        <v>180804698</v>
      </c>
      <c r="D75" s="86">
        <v>122309266</v>
      </c>
      <c r="E75" s="86">
        <v>303113964</v>
      </c>
      <c r="F75" s="86">
        <v>6674247.6799999997</v>
      </c>
      <c r="G75" s="89">
        <f t="shared" si="0"/>
        <v>22.01893832908338</v>
      </c>
      <c r="H75" s="86">
        <v>76.959999999999994</v>
      </c>
      <c r="I75" s="86">
        <v>7057.78</v>
      </c>
      <c r="J75" s="3">
        <f t="shared" si="1"/>
        <v>180.804698</v>
      </c>
      <c r="K75" s="7"/>
      <c r="L75" s="7"/>
      <c r="M75" s="7"/>
      <c r="N75" s="7"/>
      <c r="O75" s="7"/>
      <c r="P75" s="7"/>
      <c r="Q75" s="7"/>
      <c r="R75" s="7"/>
      <c r="S75" s="7"/>
      <c r="T75" s="7"/>
      <c r="U75" s="7"/>
      <c r="V75" s="7"/>
      <c r="W75" s="7"/>
      <c r="X75" s="7"/>
    </row>
    <row r="76" spans="1:24">
      <c r="A76" s="7"/>
      <c r="B76" s="49">
        <v>42970</v>
      </c>
      <c r="C76" s="86">
        <v>176899585</v>
      </c>
      <c r="D76" s="86">
        <v>118939282</v>
      </c>
      <c r="E76" s="86">
        <v>295838867</v>
      </c>
      <c r="F76" s="86">
        <v>6589999.54</v>
      </c>
      <c r="G76" s="89">
        <f t="shared" si="0"/>
        <v>22.27563810944422</v>
      </c>
      <c r="H76" s="86">
        <v>30.98</v>
      </c>
      <c r="I76" s="92">
        <v>5325.81</v>
      </c>
      <c r="J76" s="3">
        <f t="shared" si="1"/>
        <v>176.899585</v>
      </c>
      <c r="K76" s="7"/>
      <c r="L76" s="7"/>
      <c r="M76" s="7"/>
      <c r="N76" s="7"/>
      <c r="O76" s="7"/>
      <c r="P76" s="7"/>
      <c r="Q76" s="7"/>
      <c r="R76" s="7"/>
      <c r="S76" s="7"/>
      <c r="T76" s="7"/>
      <c r="U76" s="7"/>
      <c r="V76" s="7"/>
      <c r="W76" s="7"/>
      <c r="X76" s="7"/>
    </row>
    <row r="77" spans="1:24">
      <c r="A77" s="7"/>
      <c r="B77" s="49">
        <v>42939</v>
      </c>
      <c r="C77" s="86">
        <v>174455401</v>
      </c>
      <c r="D77" s="86">
        <v>117294826</v>
      </c>
      <c r="E77" s="86">
        <v>291750227</v>
      </c>
      <c r="F77" s="86">
        <v>6477662.2400000002</v>
      </c>
      <c r="G77" s="89">
        <f t="shared" si="0"/>
        <v>22.202766752260317</v>
      </c>
      <c r="H77" s="86">
        <v>16.8</v>
      </c>
      <c r="I77" s="92">
        <v>4156.62</v>
      </c>
      <c r="J77" s="3">
        <f t="shared" si="1"/>
        <v>174.45540099999999</v>
      </c>
      <c r="K77" s="7"/>
      <c r="L77" s="7"/>
      <c r="M77" s="7"/>
      <c r="N77" s="7"/>
      <c r="O77" s="7"/>
      <c r="P77" s="7"/>
      <c r="Q77" s="7"/>
      <c r="R77" s="7"/>
      <c r="S77" s="7"/>
      <c r="T77" s="7"/>
      <c r="U77" s="7"/>
      <c r="V77" s="7"/>
      <c r="W77" s="7"/>
      <c r="X77" s="7"/>
    </row>
    <row r="78" spans="1:24">
      <c r="A78" s="7"/>
      <c r="B78" s="49">
        <v>42909</v>
      </c>
      <c r="C78" s="86">
        <v>172931537</v>
      </c>
      <c r="D78" s="86">
        <v>116559662</v>
      </c>
      <c r="E78" s="86">
        <v>289491199</v>
      </c>
      <c r="F78" s="86">
        <v>6440466.79</v>
      </c>
      <c r="G78" s="89">
        <f t="shared" si="0"/>
        <v>22.247539173030265</v>
      </c>
      <c r="H78" s="86">
        <v>11.63</v>
      </c>
      <c r="I78" s="92">
        <v>3411.35</v>
      </c>
      <c r="J78" s="3">
        <f t="shared" si="1"/>
        <v>172.93153699999999</v>
      </c>
      <c r="K78" s="7"/>
      <c r="L78" s="7"/>
      <c r="M78" s="7"/>
      <c r="N78" s="7"/>
      <c r="O78" s="7"/>
      <c r="P78" s="7"/>
      <c r="Q78" s="7"/>
      <c r="R78" s="7"/>
      <c r="S78" s="7"/>
      <c r="T78" s="7"/>
      <c r="U78" s="7"/>
      <c r="V78" s="7"/>
      <c r="W78" s="7"/>
      <c r="X78" s="7"/>
    </row>
    <row r="79" spans="1:24">
      <c r="A79" s="7"/>
      <c r="B79" s="49">
        <v>42878</v>
      </c>
      <c r="C79" s="86">
        <v>171470877</v>
      </c>
      <c r="D79" s="86">
        <v>115589539</v>
      </c>
      <c r="E79" s="86">
        <v>287060416</v>
      </c>
      <c r="F79" s="86">
        <v>6414750.5</v>
      </c>
      <c r="G79" s="89">
        <f t="shared" si="0"/>
        <v>22.346342938484419</v>
      </c>
      <c r="H79" s="86">
        <v>10.35</v>
      </c>
      <c r="I79" s="92">
        <v>3098.36</v>
      </c>
      <c r="J79" s="3">
        <f t="shared" si="1"/>
        <v>171.470877</v>
      </c>
      <c r="K79" s="7"/>
      <c r="L79" s="7"/>
      <c r="M79" s="7"/>
      <c r="N79" s="7"/>
      <c r="O79" s="7"/>
      <c r="P79" s="7"/>
      <c r="Q79" s="7"/>
      <c r="R79" s="7"/>
      <c r="S79" s="7"/>
      <c r="T79" s="7"/>
      <c r="U79" s="7"/>
      <c r="V79" s="7"/>
      <c r="W79" s="7"/>
      <c r="X79" s="7"/>
    </row>
    <row r="80" spans="1:24">
      <c r="A80" s="7"/>
      <c r="B80" s="49">
        <v>42848</v>
      </c>
      <c r="C80" s="86">
        <v>169686381</v>
      </c>
      <c r="D80" s="86">
        <v>114136133</v>
      </c>
      <c r="E80" s="86">
        <v>283822514</v>
      </c>
      <c r="F80" s="86">
        <v>6396017.4800000004</v>
      </c>
      <c r="G80" s="89">
        <f t="shared" si="0"/>
        <v>22.535271743805357</v>
      </c>
      <c r="H80" s="86">
        <v>9.36</v>
      </c>
      <c r="I80" s="92">
        <v>2797.07</v>
      </c>
      <c r="J80" s="3">
        <f t="shared" si="1"/>
        <v>169.68638100000001</v>
      </c>
      <c r="K80" s="7"/>
      <c r="L80" s="7"/>
      <c r="M80" s="7"/>
      <c r="N80" s="7"/>
      <c r="O80" s="7"/>
      <c r="P80" s="7"/>
      <c r="Q80" s="7"/>
      <c r="R80" s="7"/>
      <c r="S80" s="7"/>
      <c r="T80" s="7"/>
      <c r="U80" s="7"/>
      <c r="V80" s="7"/>
      <c r="W80" s="7"/>
      <c r="X80" s="7"/>
    </row>
    <row r="81" spans="1:24">
      <c r="A81" s="7"/>
      <c r="B81" s="49">
        <v>42817</v>
      </c>
      <c r="C81" s="86">
        <v>168353688</v>
      </c>
      <c r="D81" s="86">
        <v>112434121</v>
      </c>
      <c r="E81" s="86">
        <v>280787809</v>
      </c>
      <c r="F81" s="86">
        <v>6310148.5599999996</v>
      </c>
      <c r="G81" s="89">
        <f t="shared" si="0"/>
        <v>22.473014702714533</v>
      </c>
      <c r="H81" s="86">
        <v>7.2</v>
      </c>
      <c r="I81" s="92">
        <v>2271.2399999999998</v>
      </c>
      <c r="J81" s="3">
        <f t="shared" si="1"/>
        <v>168.35368800000001</v>
      </c>
      <c r="K81" s="7"/>
      <c r="L81" s="7"/>
      <c r="M81" s="7"/>
      <c r="N81" s="7"/>
      <c r="O81" s="7"/>
      <c r="P81" s="7"/>
      <c r="Q81" s="7"/>
      <c r="R81" s="7"/>
      <c r="S81" s="7"/>
      <c r="T81" s="7"/>
      <c r="U81" s="7"/>
      <c r="V81" s="7"/>
      <c r="W81" s="7"/>
      <c r="X81" s="7"/>
    </row>
    <row r="82" spans="1:24">
      <c r="A82" s="7"/>
      <c r="B82" s="49">
        <v>42789</v>
      </c>
      <c r="C82" s="86">
        <v>167208777</v>
      </c>
      <c r="D82" s="86">
        <v>110503363</v>
      </c>
      <c r="E82" s="86">
        <v>277712140</v>
      </c>
      <c r="F82" s="86">
        <v>6472093.9800000004</v>
      </c>
      <c r="G82" s="89">
        <f t="shared" si="0"/>
        <v>23.30504521696459</v>
      </c>
      <c r="H82" s="86">
        <v>6.37</v>
      </c>
      <c r="I82" s="92">
        <v>2425.14</v>
      </c>
      <c r="J82" s="3">
        <f t="shared" si="1"/>
        <v>167.208777</v>
      </c>
      <c r="K82" s="7"/>
      <c r="L82" s="7"/>
      <c r="M82" s="7"/>
      <c r="N82" s="7"/>
      <c r="O82" s="7"/>
      <c r="P82" s="7"/>
      <c r="Q82" s="7"/>
      <c r="R82" s="7"/>
      <c r="S82" s="7"/>
      <c r="T82" s="7"/>
      <c r="U82" s="7"/>
      <c r="V82" s="7"/>
      <c r="W82" s="7"/>
      <c r="X82" s="7"/>
    </row>
    <row r="83" spans="1:24">
      <c r="A83" s="7"/>
      <c r="B83" s="49">
        <v>42758</v>
      </c>
      <c r="C83" s="86">
        <v>164473935</v>
      </c>
      <c r="D83" s="86">
        <v>106627479</v>
      </c>
      <c r="E83" s="86">
        <v>271101414</v>
      </c>
      <c r="F83" s="86">
        <v>6823774.2300000004</v>
      </c>
      <c r="G83" s="89">
        <f t="shared" si="0"/>
        <v>25.17055934647394</v>
      </c>
      <c r="H83" s="86">
        <v>4.38</v>
      </c>
      <c r="I83" s="92">
        <v>1937.71</v>
      </c>
      <c r="J83" s="3">
        <f t="shared" si="1"/>
        <v>164.47393500000001</v>
      </c>
      <c r="K83" s="7"/>
      <c r="L83" s="7"/>
      <c r="M83" s="7"/>
      <c r="N83" s="7"/>
      <c r="O83" s="7"/>
      <c r="P83" s="7"/>
      <c r="Q83" s="7"/>
      <c r="R83" s="7"/>
      <c r="S83" s="7"/>
      <c r="T83" s="7"/>
      <c r="U83" s="7"/>
      <c r="V83" s="7"/>
      <c r="W83" s="7"/>
      <c r="X83" s="7"/>
    </row>
    <row r="84" spans="1:24">
      <c r="A84" s="7"/>
      <c r="B84" s="7"/>
      <c r="C84" s="7"/>
      <c r="D84" s="7"/>
      <c r="E84" s="7"/>
      <c r="F84" s="7"/>
      <c r="G84" s="7"/>
      <c r="H84" s="7"/>
      <c r="I84" s="7"/>
      <c r="J84" s="80"/>
      <c r="K84" s="7"/>
      <c r="L84" s="7"/>
      <c r="M84" s="7"/>
      <c r="N84" s="7"/>
      <c r="O84" s="7"/>
      <c r="P84" s="7"/>
      <c r="Q84" s="7"/>
      <c r="R84" s="7"/>
      <c r="S84" s="7"/>
      <c r="T84" s="7"/>
      <c r="U84" s="7"/>
      <c r="V84" s="7"/>
      <c r="W84" s="7"/>
      <c r="X84" s="7"/>
    </row>
    <row r="85" spans="1:24">
      <c r="A85" s="7"/>
      <c r="B85" s="7"/>
      <c r="C85" s="7"/>
      <c r="D85" s="7"/>
      <c r="E85" s="7"/>
      <c r="F85" s="7"/>
      <c r="G85" s="7"/>
      <c r="H85" s="7"/>
      <c r="I85" s="7"/>
      <c r="J85" s="7"/>
      <c r="K85" s="7"/>
      <c r="L85" s="7"/>
      <c r="M85" s="7"/>
      <c r="N85" s="7"/>
      <c r="O85" s="7"/>
      <c r="P85" s="7"/>
      <c r="Q85" s="7"/>
      <c r="R85" s="7"/>
      <c r="S85" s="7"/>
      <c r="T85" s="7"/>
      <c r="U85" s="7"/>
      <c r="V85" s="7"/>
      <c r="W85" s="7"/>
      <c r="X85" s="7"/>
    </row>
    <row r="86" spans="1:24">
      <c r="A86" s="7"/>
      <c r="B86" s="7"/>
      <c r="C86" s="7"/>
      <c r="D86" s="7"/>
      <c r="E86" s="7"/>
      <c r="F86" s="7"/>
      <c r="G86" s="7"/>
      <c r="H86" s="7"/>
      <c r="I86" s="7"/>
      <c r="J86" s="7"/>
      <c r="K86" s="7"/>
      <c r="L86" s="7"/>
      <c r="M86" s="7"/>
      <c r="N86" s="7"/>
      <c r="O86" s="7"/>
      <c r="P86" s="7"/>
      <c r="Q86" s="7"/>
      <c r="R86" s="7"/>
      <c r="S86" s="7"/>
      <c r="T86" s="7"/>
      <c r="U86" s="7"/>
      <c r="V86" s="7"/>
      <c r="W86" s="7"/>
      <c r="X86" s="7"/>
    </row>
    <row r="87" spans="1:24">
      <c r="A87" s="7"/>
      <c r="B87" s="7"/>
      <c r="C87" s="7"/>
      <c r="D87" s="7"/>
      <c r="E87" s="7"/>
      <c r="F87" s="7"/>
      <c r="G87" s="7"/>
      <c r="H87" s="7"/>
      <c r="I87" s="7"/>
      <c r="J87" s="7"/>
      <c r="K87" s="7"/>
      <c r="L87" s="7"/>
      <c r="M87" s="7"/>
      <c r="N87" s="7"/>
      <c r="O87" s="7"/>
      <c r="P87" s="7"/>
      <c r="Q87" s="7"/>
      <c r="R87" s="7"/>
      <c r="S87" s="7"/>
      <c r="T87" s="7"/>
      <c r="U87" s="7"/>
      <c r="V87" s="7"/>
      <c r="W87" s="7"/>
      <c r="X87" s="7"/>
    </row>
    <row r="88" spans="1:24">
      <c r="A88" s="7"/>
      <c r="B88" s="7"/>
      <c r="C88" s="7"/>
      <c r="D88" s="7"/>
      <c r="E88" s="7"/>
      <c r="F88" s="7"/>
      <c r="G88" s="7"/>
      <c r="H88" s="7"/>
      <c r="I88" s="7"/>
      <c r="J88" s="7"/>
      <c r="K88" s="7"/>
      <c r="L88" s="7"/>
      <c r="M88" s="7"/>
      <c r="N88" s="7"/>
      <c r="O88" s="7"/>
      <c r="P88" s="7"/>
      <c r="Q88" s="7"/>
      <c r="R88" s="7"/>
      <c r="S88" s="7"/>
      <c r="T88" s="7"/>
      <c r="U88" s="7"/>
      <c r="V88" s="7"/>
      <c r="W88" s="7"/>
      <c r="X88" s="7"/>
    </row>
    <row r="89" spans="1:24">
      <c r="A89" s="7"/>
      <c r="B89" s="7"/>
      <c r="C89" s="7"/>
      <c r="D89" s="7"/>
      <c r="E89" s="7"/>
      <c r="F89" s="7"/>
      <c r="G89" s="7"/>
      <c r="H89" s="7"/>
      <c r="I89" s="7"/>
      <c r="J89" s="7"/>
      <c r="K89" s="7"/>
      <c r="L89" s="7"/>
      <c r="M89" s="7"/>
      <c r="N89" s="7"/>
      <c r="O89" s="7"/>
      <c r="P89" s="7"/>
      <c r="Q89" s="7"/>
      <c r="R89" s="7"/>
      <c r="S89" s="7"/>
      <c r="T89" s="7"/>
      <c r="U89" s="7"/>
      <c r="V89" s="7"/>
      <c r="W89" s="7"/>
      <c r="X89" s="7"/>
    </row>
    <row r="90" spans="1:24">
      <c r="A90" s="7"/>
      <c r="B90" s="7"/>
      <c r="C90" s="7"/>
      <c r="D90" s="7"/>
      <c r="E90" s="7"/>
      <c r="F90" s="7"/>
      <c r="G90" s="7"/>
      <c r="H90" s="7"/>
      <c r="I90" s="7"/>
      <c r="J90" s="7"/>
      <c r="K90" s="7"/>
      <c r="L90" s="7"/>
      <c r="M90" s="7"/>
      <c r="N90" s="7"/>
      <c r="O90" s="7"/>
      <c r="P90" s="7"/>
      <c r="Q90" s="7"/>
      <c r="R90" s="7"/>
      <c r="S90" s="7"/>
      <c r="T90" s="7"/>
      <c r="U90" s="7"/>
      <c r="V90" s="7"/>
      <c r="W90" s="7"/>
      <c r="X90" s="7"/>
    </row>
    <row r="91" spans="1:24">
      <c r="A91" s="7"/>
      <c r="B91" s="7"/>
      <c r="C91" s="7"/>
      <c r="D91" s="7"/>
      <c r="E91" s="7"/>
      <c r="F91" s="7"/>
      <c r="G91" s="7"/>
      <c r="H91" s="7"/>
      <c r="I91" s="7"/>
      <c r="J91" s="7"/>
      <c r="K91" s="7"/>
      <c r="L91" s="7"/>
      <c r="M91" s="7"/>
      <c r="N91" s="7"/>
      <c r="O91" s="7"/>
      <c r="P91" s="7"/>
      <c r="Q91" s="7"/>
      <c r="R91" s="7"/>
      <c r="S91" s="7"/>
      <c r="T91" s="7"/>
      <c r="U91" s="7"/>
      <c r="V91" s="7"/>
      <c r="W91" s="7"/>
      <c r="X91" s="7"/>
    </row>
    <row r="92" spans="1:24">
      <c r="A92" s="7"/>
      <c r="B92" s="7"/>
      <c r="C92" s="7"/>
      <c r="D92" s="7"/>
      <c r="E92" s="7"/>
      <c r="F92" s="7"/>
      <c r="G92" s="7"/>
      <c r="H92" s="7"/>
      <c r="I92" s="7"/>
      <c r="J92" s="7"/>
      <c r="K92" s="7"/>
      <c r="L92" s="7"/>
      <c r="M92" s="7"/>
      <c r="N92" s="7"/>
      <c r="O92" s="7"/>
      <c r="P92" s="7"/>
      <c r="Q92" s="7"/>
      <c r="R92" s="7"/>
      <c r="S92" s="7"/>
      <c r="T92" s="7"/>
      <c r="U92" s="7"/>
      <c r="V92" s="7"/>
      <c r="W92" s="7"/>
      <c r="X92" s="7"/>
    </row>
    <row r="93" spans="1:24">
      <c r="A93" s="7"/>
      <c r="B93" s="7"/>
      <c r="C93" s="7"/>
      <c r="D93" s="7"/>
      <c r="E93" s="7"/>
      <c r="F93" s="7"/>
      <c r="G93" s="7"/>
      <c r="H93" s="7"/>
      <c r="I93" s="7"/>
      <c r="J93" s="7"/>
      <c r="K93" s="7"/>
      <c r="L93" s="7"/>
      <c r="M93" s="7"/>
      <c r="N93" s="7"/>
      <c r="O93" s="7"/>
      <c r="P93" s="7"/>
      <c r="Q93" s="7"/>
      <c r="R93" s="7"/>
      <c r="S93" s="7"/>
      <c r="T93" s="7"/>
      <c r="U93" s="7"/>
      <c r="V93" s="7"/>
      <c r="W93" s="7"/>
      <c r="X93" s="7"/>
    </row>
    <row r="94" spans="1:24">
      <c r="A94" s="7"/>
      <c r="B94" s="7"/>
      <c r="C94" s="7"/>
      <c r="D94" s="7"/>
      <c r="E94" s="7"/>
      <c r="F94" s="7"/>
      <c r="G94" s="7"/>
      <c r="H94" s="7"/>
      <c r="I94" s="7"/>
      <c r="J94" s="7"/>
      <c r="K94" s="7"/>
      <c r="L94" s="7"/>
      <c r="M94" s="7"/>
      <c r="N94" s="7"/>
      <c r="O94" s="7"/>
      <c r="P94" s="7"/>
      <c r="Q94" s="7"/>
      <c r="R94" s="7"/>
      <c r="S94" s="7"/>
      <c r="T94" s="7"/>
      <c r="U94" s="7"/>
      <c r="V94" s="7"/>
      <c r="W94" s="7"/>
      <c r="X94" s="7"/>
    </row>
    <row r="95" spans="1:24">
      <c r="A95" s="7"/>
      <c r="B95" s="7"/>
      <c r="C95" s="7"/>
      <c r="D95" s="7"/>
      <c r="E95" s="7"/>
      <c r="F95" s="7"/>
      <c r="G95" s="7"/>
      <c r="H95" s="7"/>
      <c r="I95" s="7"/>
      <c r="J95" s="7"/>
      <c r="K95" s="7"/>
      <c r="L95" s="7"/>
      <c r="M95" s="7"/>
      <c r="N95" s="7"/>
      <c r="O95" s="7"/>
      <c r="P95" s="7"/>
      <c r="Q95" s="7"/>
      <c r="R95" s="7"/>
      <c r="S95" s="7"/>
      <c r="T95" s="7"/>
      <c r="U95" s="7"/>
      <c r="V95" s="7"/>
      <c r="W95" s="7"/>
      <c r="X95" s="7"/>
    </row>
    <row r="96" spans="1:24">
      <c r="A96" s="7"/>
      <c r="B96" s="7"/>
      <c r="C96" s="7"/>
      <c r="D96" s="7"/>
      <c r="E96" s="7"/>
      <c r="F96" s="7"/>
      <c r="G96" s="7"/>
      <c r="H96" s="7"/>
      <c r="I96" s="7"/>
      <c r="J96" s="7"/>
      <c r="K96" s="7"/>
      <c r="L96" s="7"/>
      <c r="M96" s="7"/>
      <c r="N96" s="7"/>
      <c r="O96" s="7"/>
      <c r="P96" s="7"/>
      <c r="Q96" s="7"/>
      <c r="R96" s="7"/>
      <c r="S96" s="7"/>
      <c r="T96" s="7"/>
      <c r="U96" s="7"/>
      <c r="V96" s="7"/>
      <c r="W96" s="7"/>
      <c r="X96" s="7"/>
    </row>
    <row r="97" spans="1:24">
      <c r="A97" s="7"/>
      <c r="B97" s="7"/>
      <c r="C97" s="7"/>
      <c r="D97" s="7"/>
      <c r="E97" s="7"/>
      <c r="F97" s="7"/>
      <c r="G97" s="7"/>
      <c r="H97" s="7"/>
      <c r="I97" s="7"/>
      <c r="J97" s="7"/>
      <c r="K97" s="7"/>
      <c r="L97" s="7"/>
      <c r="M97" s="7"/>
      <c r="N97" s="7"/>
      <c r="O97" s="7"/>
      <c r="P97" s="7"/>
      <c r="Q97" s="7"/>
      <c r="R97" s="7"/>
      <c r="S97" s="7"/>
      <c r="T97" s="7"/>
      <c r="U97" s="7"/>
      <c r="V97" s="7"/>
      <c r="W97" s="7"/>
      <c r="X97" s="7"/>
    </row>
    <row r="98" spans="1:24">
      <c r="A98" s="7"/>
      <c r="B98" s="7"/>
      <c r="C98" s="7"/>
      <c r="D98" s="7"/>
      <c r="E98" s="7"/>
      <c r="F98" s="7"/>
      <c r="G98" s="7"/>
      <c r="H98" s="7"/>
      <c r="I98" s="7"/>
      <c r="J98" s="7"/>
      <c r="K98" s="7"/>
      <c r="L98" s="7"/>
      <c r="M98" s="7"/>
      <c r="N98" s="7"/>
      <c r="O98" s="7"/>
      <c r="P98" s="7"/>
      <c r="Q98" s="7"/>
      <c r="R98" s="7"/>
      <c r="S98" s="7"/>
      <c r="T98" s="7"/>
      <c r="U98" s="7"/>
      <c r="V98" s="7"/>
      <c r="W98" s="7"/>
      <c r="X98" s="7"/>
    </row>
    <row r="99" spans="1:24">
      <c r="A99" s="7"/>
      <c r="B99" s="7"/>
      <c r="C99" s="7"/>
      <c r="D99" s="7"/>
      <c r="E99" s="7"/>
      <c r="F99" s="7"/>
      <c r="G99" s="7"/>
      <c r="H99" s="7"/>
      <c r="I99" s="7"/>
      <c r="J99" s="7"/>
      <c r="K99" s="7"/>
      <c r="L99" s="7"/>
      <c r="M99" s="7"/>
      <c r="N99" s="7"/>
      <c r="O99" s="7"/>
      <c r="P99" s="7"/>
      <c r="Q99" s="7"/>
      <c r="R99" s="7"/>
      <c r="S99" s="7"/>
      <c r="T99" s="7"/>
      <c r="U99" s="7"/>
      <c r="V99" s="7"/>
      <c r="W99" s="7"/>
      <c r="X99" s="7"/>
    </row>
    <row r="100" spans="1:24">
      <c r="A100" s="7"/>
      <c r="B100" s="7"/>
      <c r="C100" s="7"/>
      <c r="D100" s="7"/>
      <c r="E100" s="7"/>
      <c r="F100" s="7"/>
      <c r="G100" s="7"/>
      <c r="H100" s="7"/>
      <c r="I100" s="7"/>
      <c r="J100" s="7"/>
      <c r="K100" s="7"/>
      <c r="L100" s="7"/>
      <c r="M100" s="7"/>
      <c r="N100" s="7"/>
      <c r="O100" s="7"/>
      <c r="P100" s="7"/>
      <c r="Q100" s="7"/>
      <c r="R100" s="7"/>
      <c r="S100" s="7"/>
      <c r="T100" s="7"/>
      <c r="U100" s="7"/>
      <c r="V100" s="7"/>
      <c r="W100" s="7"/>
      <c r="X100" s="7"/>
    </row>
    <row r="101" spans="1:24">
      <c r="A101" s="7"/>
      <c r="B101" s="7"/>
      <c r="C101" s="7"/>
      <c r="D101" s="7"/>
      <c r="E101" s="7"/>
      <c r="F101" s="7"/>
      <c r="G101" s="7"/>
      <c r="H101" s="7"/>
      <c r="I101" s="7"/>
      <c r="J101" s="7"/>
      <c r="K101" s="7"/>
      <c r="L101" s="7"/>
      <c r="M101" s="7"/>
      <c r="N101" s="7"/>
      <c r="O101" s="7"/>
      <c r="P101" s="7"/>
      <c r="Q101" s="7"/>
      <c r="R101" s="7"/>
      <c r="S101" s="7"/>
      <c r="T101" s="7"/>
      <c r="U101" s="7"/>
      <c r="V101" s="7"/>
      <c r="W101" s="7"/>
      <c r="X101" s="7"/>
    </row>
    <row r="102" spans="1:24">
      <c r="A102" s="7"/>
      <c r="B102" s="7"/>
      <c r="C102" s="7"/>
      <c r="D102" s="7"/>
      <c r="E102" s="7"/>
      <c r="F102" s="7"/>
      <c r="G102" s="7"/>
      <c r="H102" s="7"/>
      <c r="I102" s="7"/>
      <c r="J102" s="7"/>
      <c r="K102" s="7"/>
      <c r="L102" s="7"/>
      <c r="M102" s="7"/>
      <c r="N102" s="7"/>
      <c r="O102" s="7"/>
      <c r="P102" s="7"/>
      <c r="Q102" s="7"/>
      <c r="R102" s="7"/>
      <c r="S102" s="7"/>
      <c r="T102" s="7"/>
      <c r="U102" s="7"/>
      <c r="V102" s="7"/>
      <c r="W102" s="7"/>
      <c r="X102" s="7"/>
    </row>
    <row r="103" spans="1:24">
      <c r="A103" s="7"/>
      <c r="B103" s="7"/>
      <c r="C103" s="7"/>
      <c r="D103" s="7"/>
      <c r="E103" s="7"/>
      <c r="F103" s="7"/>
      <c r="G103" s="7"/>
      <c r="H103" s="7"/>
      <c r="I103" s="7"/>
      <c r="J103" s="7"/>
      <c r="K103" s="7"/>
      <c r="L103" s="7"/>
      <c r="M103" s="7"/>
      <c r="N103" s="7"/>
      <c r="O103" s="7"/>
      <c r="P103" s="7"/>
      <c r="Q103" s="7"/>
      <c r="R103" s="7"/>
      <c r="S103" s="7"/>
      <c r="T103" s="7"/>
      <c r="U103" s="7"/>
      <c r="V103" s="7"/>
      <c r="W103" s="7"/>
      <c r="X103" s="7"/>
    </row>
    <row r="104" spans="1:24">
      <c r="A104" s="7"/>
      <c r="B104" s="7"/>
      <c r="C104" s="7"/>
      <c r="D104" s="7"/>
      <c r="E104" s="7"/>
      <c r="F104" s="7"/>
      <c r="G104" s="7"/>
      <c r="H104" s="7"/>
      <c r="I104" s="7"/>
      <c r="J104" s="7"/>
      <c r="K104" s="7"/>
      <c r="L104" s="7"/>
      <c r="M104" s="7"/>
      <c r="N104" s="7"/>
      <c r="O104" s="7"/>
      <c r="P104" s="7"/>
      <c r="Q104" s="7"/>
      <c r="R104" s="7"/>
      <c r="S104" s="7"/>
      <c r="T104" s="7"/>
      <c r="U104" s="7"/>
      <c r="V104" s="7"/>
      <c r="W104" s="7"/>
      <c r="X104" s="7"/>
    </row>
    <row r="105" spans="1:24">
      <c r="A105" s="7"/>
      <c r="B105" s="7"/>
      <c r="C105" s="7"/>
      <c r="D105" s="7"/>
      <c r="E105" s="7"/>
      <c r="F105" s="7"/>
      <c r="G105" s="7"/>
      <c r="H105" s="7"/>
      <c r="I105" s="7"/>
      <c r="J105" s="7"/>
      <c r="K105" s="7"/>
      <c r="L105" s="7"/>
      <c r="M105" s="7"/>
      <c r="N105" s="7"/>
      <c r="O105" s="7"/>
      <c r="P105" s="7"/>
      <c r="Q105" s="7"/>
      <c r="R105" s="7"/>
      <c r="S105" s="7"/>
      <c r="T105" s="7"/>
      <c r="U105" s="7"/>
      <c r="V105" s="7"/>
      <c r="W105" s="7"/>
      <c r="X105" s="7"/>
    </row>
    <row r="106" spans="1:24">
      <c r="A106" s="7"/>
      <c r="B106" s="7"/>
      <c r="C106" s="7"/>
      <c r="D106" s="7"/>
      <c r="E106" s="7"/>
      <c r="F106" s="7"/>
      <c r="G106" s="7"/>
      <c r="H106" s="7"/>
      <c r="I106" s="7"/>
      <c r="J106" s="7"/>
      <c r="K106" s="7"/>
      <c r="L106" s="7"/>
      <c r="M106" s="7"/>
      <c r="N106" s="7"/>
      <c r="O106" s="7"/>
      <c r="P106" s="7"/>
      <c r="Q106" s="7"/>
      <c r="R106" s="7"/>
      <c r="S106" s="7"/>
      <c r="T106" s="7"/>
      <c r="U106" s="7"/>
      <c r="V106" s="7"/>
      <c r="W106" s="7"/>
      <c r="X106" s="7"/>
    </row>
    <row r="107" spans="1:24">
      <c r="A107" s="7"/>
      <c r="B107" s="7"/>
      <c r="C107" s="7"/>
      <c r="D107" s="7"/>
      <c r="E107" s="7"/>
      <c r="F107" s="7"/>
      <c r="G107" s="7"/>
      <c r="H107" s="7"/>
      <c r="I107" s="7"/>
      <c r="J107" s="7"/>
      <c r="K107" s="7"/>
      <c r="L107" s="7"/>
      <c r="M107" s="7"/>
      <c r="N107" s="7"/>
      <c r="O107" s="7"/>
      <c r="P107" s="7"/>
      <c r="Q107" s="7"/>
      <c r="R107" s="7"/>
      <c r="S107" s="7"/>
      <c r="T107" s="7"/>
      <c r="U107" s="7"/>
      <c r="V107" s="7"/>
      <c r="W107" s="7"/>
      <c r="X107" s="7"/>
    </row>
    <row r="108" spans="1:24">
      <c r="A108" s="7"/>
      <c r="B108" s="7"/>
      <c r="C108" s="7"/>
      <c r="D108" s="7"/>
      <c r="E108" s="7"/>
      <c r="F108" s="7"/>
      <c r="G108" s="7"/>
      <c r="H108" s="7"/>
      <c r="I108" s="7"/>
      <c r="J108" s="7"/>
      <c r="K108" s="7"/>
      <c r="L108" s="7"/>
      <c r="M108" s="7"/>
      <c r="N108" s="7"/>
      <c r="O108" s="7"/>
      <c r="P108" s="7"/>
      <c r="Q108" s="7"/>
      <c r="R108" s="7"/>
      <c r="S108" s="7"/>
      <c r="T108" s="7"/>
      <c r="U108" s="7"/>
      <c r="V108" s="7"/>
      <c r="W108" s="7"/>
      <c r="X108" s="7"/>
    </row>
    <row r="109" spans="1:24">
      <c r="A109" s="7"/>
      <c r="B109" s="7"/>
      <c r="C109" s="7"/>
      <c r="D109" s="7"/>
      <c r="E109" s="7"/>
      <c r="F109" s="7"/>
      <c r="G109" s="7"/>
      <c r="H109" s="7"/>
      <c r="I109" s="7"/>
      <c r="J109" s="7"/>
      <c r="K109" s="7"/>
      <c r="L109" s="7"/>
      <c r="M109" s="7"/>
      <c r="N109" s="7"/>
      <c r="O109" s="7"/>
      <c r="P109" s="7"/>
      <c r="Q109" s="7"/>
      <c r="R109" s="7"/>
      <c r="S109" s="7"/>
      <c r="T109" s="7"/>
      <c r="U109" s="7"/>
      <c r="V109" s="7"/>
      <c r="W109" s="7"/>
      <c r="X109" s="7"/>
    </row>
    <row r="110" spans="1:24">
      <c r="A110" s="7"/>
      <c r="B110" s="7"/>
      <c r="C110" s="7"/>
      <c r="D110" s="7"/>
      <c r="E110" s="7"/>
      <c r="F110" s="7"/>
      <c r="G110" s="7"/>
      <c r="H110" s="7"/>
      <c r="I110" s="7"/>
      <c r="J110" s="7"/>
      <c r="K110" s="7"/>
      <c r="L110" s="7"/>
      <c r="M110" s="7"/>
      <c r="N110" s="7"/>
      <c r="O110" s="7"/>
      <c r="P110" s="7"/>
      <c r="Q110" s="7"/>
      <c r="R110" s="7"/>
      <c r="S110" s="7"/>
      <c r="T110" s="7"/>
      <c r="U110" s="7"/>
      <c r="V110" s="7"/>
      <c r="W110" s="7"/>
      <c r="X110" s="7"/>
    </row>
    <row r="111" spans="1:24">
      <c r="A111" s="7"/>
      <c r="B111" s="7"/>
      <c r="C111" s="7"/>
      <c r="D111" s="7"/>
      <c r="E111" s="7"/>
      <c r="F111" s="7"/>
      <c r="G111" s="7"/>
      <c r="H111" s="7"/>
      <c r="I111" s="7"/>
      <c r="J111" s="7"/>
      <c r="K111" s="7"/>
      <c r="L111" s="7"/>
      <c r="M111" s="7"/>
      <c r="N111" s="7"/>
      <c r="O111" s="7"/>
      <c r="P111" s="7"/>
      <c r="Q111" s="7"/>
      <c r="R111" s="7"/>
      <c r="S111" s="7"/>
      <c r="T111" s="7"/>
      <c r="U111" s="7"/>
      <c r="V111" s="7"/>
      <c r="W111" s="7"/>
      <c r="X111" s="7"/>
    </row>
    <row r="112" spans="1:24">
      <c r="A112" s="7"/>
      <c r="B112" s="7"/>
      <c r="C112" s="7"/>
      <c r="D112" s="7"/>
      <c r="E112" s="7"/>
      <c r="F112" s="7"/>
      <c r="G112" s="7"/>
      <c r="H112" s="7"/>
      <c r="I112" s="7"/>
      <c r="J112" s="7"/>
      <c r="K112" s="7"/>
      <c r="L112" s="7"/>
      <c r="M112" s="7"/>
      <c r="N112" s="7"/>
      <c r="O112" s="7"/>
      <c r="P112" s="7"/>
      <c r="Q112" s="7"/>
      <c r="R112" s="7"/>
      <c r="S112" s="7"/>
      <c r="T112" s="7"/>
      <c r="U112" s="7"/>
      <c r="V112" s="7"/>
      <c r="W112" s="7"/>
      <c r="X112" s="7"/>
    </row>
    <row r="113" spans="1:24">
      <c r="A113" s="7"/>
      <c r="B113" s="7"/>
      <c r="C113" s="7"/>
      <c r="D113" s="7"/>
      <c r="E113" s="7"/>
      <c r="F113" s="7"/>
      <c r="G113" s="7"/>
      <c r="H113" s="7"/>
      <c r="I113" s="7"/>
      <c r="J113" s="7"/>
      <c r="K113" s="7"/>
      <c r="L113" s="7"/>
      <c r="M113" s="7"/>
      <c r="N113" s="7"/>
      <c r="O113" s="7"/>
      <c r="P113" s="7"/>
      <c r="Q113" s="7"/>
      <c r="R113" s="7"/>
      <c r="S113" s="7"/>
      <c r="T113" s="7"/>
      <c r="U113" s="7"/>
      <c r="V113" s="7"/>
      <c r="W113" s="7"/>
      <c r="X113" s="7"/>
    </row>
    <row r="114" spans="1:24">
      <c r="A114" s="7"/>
      <c r="B114" s="7"/>
      <c r="C114" s="7"/>
      <c r="D114" s="7"/>
      <c r="E114" s="7"/>
      <c r="F114" s="7"/>
      <c r="G114" s="7"/>
      <c r="H114" s="7"/>
      <c r="I114" s="7"/>
      <c r="J114" s="7"/>
      <c r="K114" s="7"/>
      <c r="L114" s="7"/>
      <c r="M114" s="7"/>
      <c r="N114" s="7"/>
      <c r="O114" s="7"/>
      <c r="P114" s="7"/>
      <c r="Q114" s="7"/>
      <c r="R114" s="7"/>
      <c r="S114" s="7"/>
      <c r="T114" s="7"/>
      <c r="U114" s="7"/>
      <c r="V114" s="7"/>
      <c r="W114" s="7"/>
      <c r="X114" s="7"/>
    </row>
    <row r="115" spans="1:24">
      <c r="A115" s="7"/>
      <c r="B115" s="7"/>
      <c r="C115" s="7"/>
      <c r="D115" s="7"/>
      <c r="E115" s="7"/>
      <c r="F115" s="7"/>
      <c r="G115" s="7"/>
      <c r="H115" s="7"/>
      <c r="I115" s="7"/>
      <c r="J115" s="7"/>
      <c r="K115" s="7"/>
      <c r="L115" s="7"/>
      <c r="M115" s="7"/>
      <c r="N115" s="7"/>
      <c r="O115" s="7"/>
      <c r="P115" s="7"/>
      <c r="Q115" s="7"/>
      <c r="R115" s="7"/>
      <c r="S115" s="7"/>
      <c r="T115" s="7"/>
      <c r="U115" s="7"/>
      <c r="V115" s="7"/>
      <c r="W115" s="7"/>
      <c r="X115" s="7"/>
    </row>
    <row r="116" spans="1:24">
      <c r="A116" s="7"/>
      <c r="B116" s="7"/>
      <c r="C116" s="7"/>
      <c r="D116" s="7"/>
      <c r="E116" s="7"/>
      <c r="F116" s="7"/>
      <c r="G116" s="7"/>
      <c r="H116" s="7"/>
      <c r="I116" s="7"/>
      <c r="J116" s="7"/>
      <c r="K116" s="7"/>
      <c r="L116" s="7"/>
      <c r="M116" s="7"/>
      <c r="N116" s="7"/>
      <c r="O116" s="7"/>
      <c r="P116" s="7"/>
      <c r="Q116" s="7"/>
      <c r="R116" s="7"/>
      <c r="S116" s="7"/>
      <c r="T116" s="7"/>
      <c r="U116" s="7"/>
      <c r="V116" s="7"/>
      <c r="W116" s="7"/>
      <c r="X116" s="7"/>
    </row>
    <row r="117" spans="1:24">
      <c r="A117" s="7"/>
      <c r="B117" s="7"/>
      <c r="C117" s="7"/>
      <c r="D117" s="7"/>
      <c r="E117" s="7"/>
      <c r="F117" s="7"/>
      <c r="G117" s="7"/>
      <c r="H117" s="7"/>
      <c r="I117" s="7"/>
      <c r="J117" s="7"/>
      <c r="K117" s="7"/>
      <c r="L117" s="7"/>
      <c r="M117" s="7"/>
      <c r="N117" s="7"/>
      <c r="O117" s="7"/>
      <c r="P117" s="7"/>
      <c r="Q117" s="7"/>
      <c r="R117" s="7"/>
      <c r="S117" s="7"/>
      <c r="T117" s="7"/>
      <c r="U117" s="7"/>
      <c r="V117" s="7"/>
      <c r="W117" s="7"/>
      <c r="X117" s="7"/>
    </row>
    <row r="118" spans="1:24">
      <c r="A118" s="7"/>
      <c r="B118" s="7"/>
      <c r="C118" s="7"/>
      <c r="D118" s="7"/>
      <c r="E118" s="7"/>
      <c r="F118" s="7"/>
      <c r="G118" s="7"/>
      <c r="H118" s="7"/>
      <c r="I118" s="7"/>
      <c r="J118" s="7"/>
      <c r="K118" s="7"/>
      <c r="L118" s="7"/>
      <c r="M118" s="7"/>
      <c r="N118" s="7"/>
      <c r="O118" s="7"/>
      <c r="P118" s="7"/>
      <c r="Q118" s="7"/>
      <c r="R118" s="7"/>
      <c r="S118" s="7"/>
      <c r="T118" s="7"/>
      <c r="U118" s="7"/>
      <c r="V118" s="7"/>
      <c r="W118" s="7"/>
      <c r="X118" s="7"/>
    </row>
    <row r="119" spans="1:24">
      <c r="A119" s="7"/>
      <c r="B119" s="7"/>
      <c r="C119" s="7"/>
      <c r="D119" s="7"/>
      <c r="E119" s="7"/>
      <c r="F119" s="7"/>
      <c r="G119" s="7"/>
      <c r="H119" s="7"/>
      <c r="I119" s="7"/>
      <c r="J119" s="7"/>
      <c r="K119" s="7"/>
      <c r="L119" s="7"/>
      <c r="M119" s="7"/>
      <c r="N119" s="7"/>
      <c r="O119" s="7"/>
      <c r="P119" s="7"/>
      <c r="Q119" s="7"/>
      <c r="R119" s="7"/>
      <c r="S119" s="7"/>
      <c r="T119" s="7"/>
      <c r="U119" s="7"/>
      <c r="V119" s="7"/>
      <c r="W119" s="7"/>
      <c r="X119" s="7"/>
    </row>
    <row r="120" spans="1:24">
      <c r="A120" s="7"/>
      <c r="B120" s="7"/>
      <c r="C120" s="7"/>
      <c r="D120" s="7"/>
      <c r="E120" s="7"/>
      <c r="F120" s="7"/>
      <c r="G120" s="7"/>
      <c r="H120" s="7"/>
      <c r="I120" s="7"/>
      <c r="J120" s="7"/>
      <c r="K120" s="7"/>
      <c r="L120" s="7"/>
      <c r="M120" s="7"/>
      <c r="N120" s="7"/>
      <c r="O120" s="7"/>
      <c r="P120" s="7"/>
      <c r="Q120" s="7"/>
      <c r="R120" s="7"/>
      <c r="S120" s="7"/>
      <c r="T120" s="7"/>
      <c r="U120" s="7"/>
      <c r="V120" s="7"/>
      <c r="W120" s="7"/>
      <c r="X120" s="7"/>
    </row>
    <row r="121" spans="1:24">
      <c r="A121" s="7"/>
      <c r="B121" s="7"/>
      <c r="C121" s="7"/>
      <c r="D121" s="7"/>
      <c r="E121" s="7"/>
      <c r="F121" s="7"/>
      <c r="G121" s="7"/>
      <c r="H121" s="7"/>
      <c r="I121" s="7"/>
      <c r="J121" s="7"/>
      <c r="K121" s="7"/>
      <c r="L121" s="7"/>
      <c r="M121" s="7"/>
      <c r="N121" s="7"/>
      <c r="O121" s="7"/>
      <c r="P121" s="7"/>
      <c r="Q121" s="7"/>
      <c r="R121" s="7"/>
      <c r="S121" s="7"/>
      <c r="T121" s="7"/>
      <c r="U121" s="7"/>
      <c r="V121" s="7"/>
      <c r="W121" s="7"/>
      <c r="X121" s="7"/>
    </row>
    <row r="122" spans="1:24">
      <c r="A122" s="7"/>
      <c r="B122" s="7"/>
      <c r="C122" s="7"/>
      <c r="D122" s="7"/>
      <c r="E122" s="7"/>
      <c r="F122" s="7"/>
      <c r="G122" s="7"/>
      <c r="H122" s="7"/>
      <c r="I122" s="7"/>
      <c r="J122" s="7"/>
      <c r="K122" s="7"/>
      <c r="L122" s="7"/>
      <c r="M122" s="7"/>
      <c r="N122" s="7"/>
      <c r="O122" s="7"/>
      <c r="P122" s="7"/>
      <c r="Q122" s="7"/>
      <c r="R122" s="7"/>
      <c r="S122" s="7"/>
      <c r="T122" s="7"/>
      <c r="U122" s="7"/>
      <c r="V122" s="7"/>
      <c r="W122" s="7"/>
      <c r="X122" s="7"/>
    </row>
    <row r="123" spans="1:24">
      <c r="A123" s="7"/>
      <c r="B123" s="7"/>
      <c r="C123" s="7"/>
      <c r="D123" s="7"/>
      <c r="E123" s="7"/>
      <c r="F123" s="7"/>
      <c r="G123" s="7"/>
      <c r="H123" s="7"/>
      <c r="I123" s="7"/>
      <c r="J123" s="7"/>
      <c r="K123" s="7"/>
      <c r="L123" s="7"/>
      <c r="M123" s="7"/>
      <c r="N123" s="7"/>
      <c r="O123" s="7"/>
      <c r="P123" s="7"/>
      <c r="Q123" s="7"/>
      <c r="R123" s="7"/>
      <c r="S123" s="7"/>
      <c r="T123" s="7"/>
      <c r="U123" s="7"/>
      <c r="V123" s="7"/>
      <c r="W123" s="7"/>
      <c r="X123" s="7"/>
    </row>
    <row r="124" spans="1:24">
      <c r="A124" s="7"/>
      <c r="B124" s="7"/>
      <c r="C124" s="7"/>
      <c r="D124" s="7"/>
      <c r="E124" s="7"/>
      <c r="F124" s="7"/>
      <c r="G124" s="7"/>
      <c r="H124" s="7"/>
      <c r="I124" s="7"/>
      <c r="J124" s="7"/>
      <c r="K124" s="7"/>
      <c r="L124" s="7"/>
      <c r="M124" s="7"/>
      <c r="N124" s="7"/>
      <c r="O124" s="7"/>
      <c r="P124" s="7"/>
      <c r="Q124" s="7"/>
      <c r="R124" s="7"/>
      <c r="S124" s="7"/>
      <c r="T124" s="7"/>
      <c r="U124" s="7"/>
      <c r="V124" s="7"/>
      <c r="W124" s="7"/>
      <c r="X124" s="7"/>
    </row>
    <row r="125" spans="1:24">
      <c r="A125" s="7"/>
      <c r="B125" s="7"/>
      <c r="C125" s="7"/>
      <c r="D125" s="7"/>
      <c r="E125" s="7"/>
      <c r="F125" s="7"/>
      <c r="G125" s="7"/>
      <c r="H125" s="7"/>
      <c r="I125" s="7"/>
      <c r="J125" s="7"/>
      <c r="K125" s="7"/>
      <c r="L125" s="7"/>
      <c r="M125" s="7"/>
      <c r="N125" s="7"/>
      <c r="O125" s="7"/>
      <c r="P125" s="7"/>
      <c r="Q125" s="7"/>
      <c r="R125" s="7"/>
      <c r="S125" s="7"/>
      <c r="T125" s="7"/>
      <c r="U125" s="7"/>
      <c r="V125" s="7"/>
      <c r="W125" s="7"/>
      <c r="X125" s="7"/>
    </row>
    <row r="126" spans="1:24">
      <c r="A126" s="7"/>
      <c r="B126" s="7"/>
      <c r="C126" s="7"/>
      <c r="D126" s="7"/>
      <c r="E126" s="7"/>
      <c r="F126" s="7"/>
      <c r="G126" s="7"/>
      <c r="H126" s="7"/>
      <c r="I126" s="7"/>
      <c r="J126" s="7"/>
      <c r="K126" s="7"/>
      <c r="L126" s="7"/>
      <c r="M126" s="7"/>
      <c r="N126" s="7"/>
      <c r="O126" s="7"/>
      <c r="P126" s="7"/>
      <c r="Q126" s="7"/>
      <c r="R126" s="7"/>
      <c r="S126" s="7"/>
      <c r="T126" s="7"/>
      <c r="U126" s="7"/>
      <c r="V126" s="7"/>
      <c r="W126" s="7"/>
      <c r="X126" s="7"/>
    </row>
    <row r="127" spans="1:24">
      <c r="A127" s="7"/>
      <c r="B127" s="7"/>
      <c r="C127" s="7"/>
      <c r="D127" s="7"/>
      <c r="E127" s="7"/>
      <c r="F127" s="7"/>
      <c r="G127" s="7"/>
      <c r="H127" s="7"/>
      <c r="I127" s="7"/>
      <c r="J127" s="7"/>
      <c r="K127" s="7"/>
      <c r="L127" s="7"/>
      <c r="M127" s="7"/>
      <c r="N127" s="7"/>
      <c r="O127" s="7"/>
      <c r="P127" s="7"/>
      <c r="Q127" s="7"/>
      <c r="R127" s="7"/>
      <c r="S127" s="7"/>
      <c r="T127" s="7"/>
      <c r="U127" s="7"/>
      <c r="V127" s="7"/>
      <c r="W127" s="7"/>
      <c r="X127" s="7"/>
    </row>
    <row r="128" spans="1:24">
      <c r="A128" s="7"/>
      <c r="B128" s="7"/>
      <c r="C128" s="7"/>
      <c r="D128" s="7"/>
      <c r="E128" s="7"/>
      <c r="F128" s="7"/>
      <c r="G128" s="7"/>
      <c r="H128" s="7"/>
      <c r="I128" s="7"/>
      <c r="J128" s="7"/>
      <c r="K128" s="7"/>
      <c r="L128" s="7"/>
      <c r="M128" s="7"/>
      <c r="N128" s="7"/>
      <c r="O128" s="7"/>
      <c r="P128" s="7"/>
      <c r="Q128" s="7"/>
      <c r="R128" s="7"/>
      <c r="S128" s="7"/>
      <c r="T128" s="7"/>
      <c r="U128" s="7"/>
      <c r="V128" s="7"/>
      <c r="W128" s="7"/>
      <c r="X128" s="7"/>
    </row>
    <row r="129" spans="1:24">
      <c r="A129" s="7"/>
      <c r="B129" s="7"/>
      <c r="C129" s="7"/>
      <c r="D129" s="7"/>
      <c r="E129" s="7"/>
      <c r="F129" s="7"/>
      <c r="G129" s="7"/>
      <c r="H129" s="7"/>
      <c r="I129" s="7"/>
      <c r="J129" s="7"/>
      <c r="K129" s="7"/>
      <c r="L129" s="7"/>
      <c r="M129" s="7"/>
      <c r="N129" s="7"/>
      <c r="O129" s="7"/>
      <c r="P129" s="7"/>
      <c r="Q129" s="7"/>
      <c r="R129" s="7"/>
      <c r="S129" s="7"/>
      <c r="T129" s="7"/>
      <c r="U129" s="7"/>
      <c r="V129" s="7"/>
      <c r="W129" s="7"/>
      <c r="X129" s="7"/>
    </row>
    <row r="130" spans="1:24">
      <c r="A130" s="7"/>
      <c r="B130" s="7"/>
      <c r="C130" s="7"/>
      <c r="D130" s="7"/>
      <c r="E130" s="7"/>
      <c r="F130" s="7"/>
      <c r="G130" s="7"/>
      <c r="H130" s="7"/>
      <c r="I130" s="7"/>
      <c r="J130" s="7"/>
      <c r="K130" s="7"/>
      <c r="L130" s="7"/>
      <c r="M130" s="7"/>
      <c r="N130" s="7"/>
      <c r="O130" s="7"/>
      <c r="P130" s="7"/>
      <c r="Q130" s="7"/>
      <c r="R130" s="7"/>
      <c r="S130" s="7"/>
      <c r="T130" s="7"/>
      <c r="U130" s="7"/>
      <c r="V130" s="7"/>
      <c r="W130" s="7"/>
      <c r="X130" s="7"/>
    </row>
    <row r="131" spans="1:24">
      <c r="A131" s="7"/>
      <c r="B131" s="7"/>
      <c r="C131" s="7"/>
      <c r="D131" s="7"/>
      <c r="E131" s="7"/>
      <c r="F131" s="7"/>
      <c r="G131" s="7"/>
      <c r="H131" s="7"/>
      <c r="I131" s="7"/>
      <c r="J131" s="7"/>
      <c r="K131" s="7"/>
      <c r="L131" s="7"/>
      <c r="M131" s="7"/>
      <c r="N131" s="7"/>
      <c r="O131" s="7"/>
      <c r="P131" s="7"/>
      <c r="Q131" s="7"/>
      <c r="R131" s="7"/>
      <c r="S131" s="7"/>
      <c r="T131" s="7"/>
      <c r="U131" s="7"/>
      <c r="V131" s="7"/>
      <c r="W131" s="7"/>
      <c r="X131" s="7"/>
    </row>
    <row r="132" spans="1:24">
      <c r="A132" s="7"/>
      <c r="B132" s="7"/>
      <c r="C132" s="7"/>
      <c r="D132" s="7"/>
      <c r="E132" s="7"/>
      <c r="F132" s="7"/>
      <c r="G132" s="7"/>
      <c r="H132" s="7"/>
      <c r="I132" s="7"/>
      <c r="J132" s="7"/>
      <c r="K132" s="7"/>
      <c r="L132" s="7"/>
      <c r="M132" s="7"/>
      <c r="N132" s="7"/>
      <c r="O132" s="7"/>
      <c r="P132" s="7"/>
      <c r="Q132" s="7"/>
      <c r="R132" s="7"/>
      <c r="S132" s="7"/>
      <c r="T132" s="7"/>
      <c r="U132" s="7"/>
      <c r="V132" s="7"/>
      <c r="W132" s="7"/>
      <c r="X132" s="7"/>
    </row>
    <row r="133" spans="1:24">
      <c r="A133" s="7"/>
      <c r="B133" s="7"/>
      <c r="C133" s="7"/>
      <c r="D133" s="7"/>
      <c r="E133" s="7"/>
      <c r="F133" s="7"/>
      <c r="G133" s="7"/>
      <c r="H133" s="7"/>
      <c r="I133" s="7"/>
      <c r="J133" s="7"/>
      <c r="K133" s="7"/>
      <c r="L133" s="7"/>
      <c r="M133" s="7"/>
      <c r="N133" s="7"/>
      <c r="O133" s="7"/>
      <c r="P133" s="7"/>
      <c r="Q133" s="7"/>
      <c r="R133" s="7"/>
      <c r="S133" s="7"/>
      <c r="T133" s="7"/>
      <c r="U133" s="7"/>
      <c r="V133" s="7"/>
      <c r="W133" s="7"/>
      <c r="X133" s="7"/>
    </row>
    <row r="134" spans="1:24">
      <c r="A134" s="7"/>
      <c r="B134" s="7"/>
      <c r="C134" s="7"/>
      <c r="D134" s="7"/>
      <c r="E134" s="7"/>
      <c r="F134" s="7"/>
      <c r="G134" s="7"/>
      <c r="H134" s="7"/>
      <c r="I134" s="7"/>
      <c r="J134" s="7"/>
      <c r="K134" s="7"/>
      <c r="L134" s="7"/>
      <c r="M134" s="7"/>
      <c r="N134" s="7"/>
      <c r="O134" s="7"/>
      <c r="P134" s="7"/>
      <c r="Q134" s="7"/>
      <c r="R134" s="7"/>
      <c r="S134" s="7"/>
      <c r="T134" s="7"/>
      <c r="U134" s="7"/>
      <c r="V134" s="7"/>
      <c r="W134" s="7"/>
      <c r="X134" s="7"/>
    </row>
    <row r="135" spans="1:24">
      <c r="A135" s="7"/>
      <c r="B135" s="7"/>
      <c r="C135" s="7"/>
      <c r="D135" s="7"/>
      <c r="E135" s="7"/>
      <c r="F135" s="7"/>
      <c r="G135" s="7"/>
      <c r="H135" s="7"/>
      <c r="I135" s="7"/>
      <c r="J135" s="7"/>
      <c r="K135" s="7"/>
      <c r="L135" s="7"/>
      <c r="M135" s="7"/>
      <c r="N135" s="7"/>
      <c r="O135" s="7"/>
      <c r="P135" s="7"/>
      <c r="Q135" s="7"/>
      <c r="R135" s="7"/>
      <c r="S135" s="7"/>
      <c r="T135" s="7"/>
      <c r="U135" s="7"/>
      <c r="V135" s="7"/>
      <c r="W135" s="7"/>
      <c r="X135" s="7"/>
    </row>
    <row r="136" spans="1:24">
      <c r="A136" s="7"/>
      <c r="B136" s="7"/>
      <c r="C136" s="7"/>
      <c r="D136" s="7"/>
      <c r="E136" s="7"/>
      <c r="F136" s="7"/>
      <c r="G136" s="7"/>
      <c r="H136" s="7"/>
      <c r="I136" s="7"/>
      <c r="J136" s="7"/>
      <c r="K136" s="7"/>
      <c r="L136" s="7"/>
      <c r="M136" s="7"/>
      <c r="N136" s="7"/>
      <c r="O136" s="7"/>
      <c r="P136" s="7"/>
      <c r="Q136" s="7"/>
      <c r="R136" s="7"/>
      <c r="S136" s="7"/>
      <c r="T136" s="7"/>
      <c r="U136" s="7"/>
      <c r="V136" s="7"/>
      <c r="W136" s="7"/>
      <c r="X136" s="7"/>
    </row>
    <row r="137" spans="1:24">
      <c r="A137" s="7"/>
      <c r="B137" s="7"/>
      <c r="C137" s="7"/>
      <c r="D137" s="7"/>
      <c r="E137" s="7"/>
      <c r="F137" s="7"/>
      <c r="G137" s="7"/>
      <c r="H137" s="7"/>
      <c r="I137" s="7"/>
      <c r="J137" s="7"/>
      <c r="K137" s="7"/>
      <c r="L137" s="7"/>
      <c r="M137" s="7"/>
      <c r="N137" s="7"/>
      <c r="O137" s="7"/>
      <c r="P137" s="7"/>
      <c r="Q137" s="7"/>
      <c r="R137" s="7"/>
      <c r="S137" s="7"/>
      <c r="T137" s="7"/>
      <c r="U137" s="7"/>
      <c r="V137" s="7"/>
      <c r="W137" s="7"/>
      <c r="X137" s="7"/>
    </row>
    <row r="138" spans="1:24">
      <c r="A138" s="7"/>
      <c r="B138" s="7"/>
      <c r="C138" s="7"/>
      <c r="D138" s="7"/>
      <c r="E138" s="7"/>
      <c r="F138" s="7"/>
      <c r="G138" s="7"/>
      <c r="H138" s="7"/>
      <c r="I138" s="7"/>
      <c r="J138" s="7"/>
      <c r="K138" s="7"/>
      <c r="L138" s="7"/>
      <c r="M138" s="7"/>
      <c r="N138" s="7"/>
      <c r="O138" s="7"/>
      <c r="P138" s="7"/>
      <c r="Q138" s="7"/>
      <c r="R138" s="7"/>
      <c r="S138" s="7"/>
      <c r="T138" s="7"/>
      <c r="U138" s="7"/>
      <c r="V138" s="7"/>
      <c r="W138" s="7"/>
      <c r="X138" s="7"/>
    </row>
    <row r="139" spans="1:24">
      <c r="A139" s="7"/>
      <c r="B139" s="7"/>
      <c r="C139" s="7"/>
      <c r="D139" s="7"/>
      <c r="E139" s="7"/>
      <c r="F139" s="7"/>
      <c r="G139" s="7"/>
      <c r="H139" s="7"/>
      <c r="I139" s="7"/>
      <c r="J139" s="7"/>
      <c r="K139" s="7"/>
      <c r="L139" s="7"/>
      <c r="M139" s="7"/>
      <c r="N139" s="7"/>
      <c r="O139" s="7"/>
      <c r="P139" s="7"/>
      <c r="Q139" s="7"/>
      <c r="R139" s="7"/>
      <c r="S139" s="7"/>
      <c r="T139" s="7"/>
      <c r="U139" s="7"/>
      <c r="V139" s="7"/>
      <c r="W139" s="7"/>
      <c r="X139" s="7"/>
    </row>
    <row r="140" spans="1:24">
      <c r="A140" s="7"/>
      <c r="B140" s="7"/>
      <c r="C140" s="7"/>
      <c r="D140" s="7"/>
      <c r="E140" s="7"/>
      <c r="F140" s="7"/>
      <c r="G140" s="7"/>
      <c r="H140" s="7"/>
      <c r="I140" s="7"/>
      <c r="J140" s="7"/>
      <c r="K140" s="7"/>
      <c r="L140" s="7"/>
      <c r="M140" s="7"/>
      <c r="N140" s="7"/>
      <c r="O140" s="7"/>
      <c r="P140" s="7"/>
      <c r="Q140" s="7"/>
      <c r="R140" s="7"/>
      <c r="S140" s="7"/>
      <c r="T140" s="7"/>
      <c r="U140" s="7"/>
      <c r="V140" s="7"/>
      <c r="W140" s="7"/>
      <c r="X140" s="7"/>
    </row>
    <row r="141" spans="1:24">
      <c r="A141" s="7"/>
      <c r="B141" s="7"/>
      <c r="C141" s="7"/>
      <c r="D141" s="7"/>
      <c r="E141" s="7"/>
      <c r="F141" s="7"/>
      <c r="G141" s="7"/>
      <c r="H141" s="7"/>
      <c r="I141" s="7"/>
      <c r="J141" s="7"/>
      <c r="K141" s="7"/>
      <c r="L141" s="7"/>
      <c r="M141" s="7"/>
      <c r="N141" s="7"/>
      <c r="O141" s="7"/>
      <c r="P141" s="7"/>
      <c r="Q141" s="7"/>
      <c r="R141" s="7"/>
      <c r="S141" s="7"/>
      <c r="T141" s="7"/>
      <c r="U141" s="7"/>
      <c r="V141" s="7"/>
      <c r="W141" s="7"/>
      <c r="X141" s="7"/>
    </row>
    <row r="142" spans="1:24">
      <c r="A142" s="7"/>
      <c r="B142" s="7"/>
      <c r="C142" s="7"/>
      <c r="D142" s="7"/>
      <c r="E142" s="7"/>
      <c r="F142" s="7"/>
      <c r="G142" s="7"/>
      <c r="H142" s="7"/>
      <c r="I142" s="7"/>
      <c r="J142" s="7"/>
      <c r="K142" s="7"/>
      <c r="L142" s="7"/>
      <c r="M142" s="7"/>
      <c r="N142" s="7"/>
      <c r="O142" s="7"/>
      <c r="P142" s="7"/>
      <c r="Q142" s="7"/>
      <c r="R142" s="7"/>
      <c r="S142" s="7"/>
      <c r="T142" s="7"/>
      <c r="U142" s="7"/>
      <c r="V142" s="7"/>
      <c r="W142" s="7"/>
      <c r="X142" s="7"/>
    </row>
    <row r="143" spans="1:24">
      <c r="A143" s="7"/>
      <c r="B143" s="7"/>
      <c r="C143" s="7"/>
      <c r="D143" s="7"/>
      <c r="E143" s="7"/>
      <c r="F143" s="7"/>
      <c r="G143" s="7"/>
      <c r="H143" s="7"/>
      <c r="I143" s="7"/>
      <c r="J143" s="7"/>
      <c r="K143" s="7"/>
      <c r="L143" s="7"/>
      <c r="M143" s="7"/>
      <c r="N143" s="7"/>
      <c r="O143" s="7"/>
      <c r="P143" s="7"/>
      <c r="Q143" s="7"/>
      <c r="R143" s="7"/>
      <c r="S143" s="7"/>
      <c r="T143" s="7"/>
      <c r="U143" s="7"/>
      <c r="V143" s="7"/>
      <c r="W143" s="7"/>
      <c r="X143" s="7"/>
    </row>
    <row r="144" spans="1:24">
      <c r="A144" s="7"/>
      <c r="B144" s="7"/>
      <c r="C144" s="7"/>
      <c r="D144" s="7"/>
      <c r="E144" s="7"/>
      <c r="F144" s="7"/>
      <c r="G144" s="7"/>
      <c r="H144" s="7"/>
      <c r="I144" s="7"/>
      <c r="J144" s="7"/>
      <c r="K144" s="7"/>
      <c r="L144" s="7"/>
      <c r="M144" s="7"/>
      <c r="N144" s="7"/>
      <c r="O144" s="7"/>
      <c r="P144" s="7"/>
      <c r="Q144" s="7"/>
      <c r="R144" s="7"/>
      <c r="S144" s="7"/>
      <c r="T144" s="7"/>
      <c r="U144" s="7"/>
      <c r="V144" s="7"/>
      <c r="W144" s="7"/>
      <c r="X144" s="7"/>
    </row>
    <row r="145" spans="1:24">
      <c r="A145" s="7"/>
      <c r="B145" s="7"/>
      <c r="C145" s="7"/>
      <c r="D145" s="7"/>
      <c r="E145" s="7"/>
      <c r="F145" s="7"/>
      <c r="G145" s="7"/>
      <c r="H145" s="7"/>
      <c r="I145" s="7"/>
      <c r="J145" s="7"/>
      <c r="K145" s="7"/>
      <c r="L145" s="7"/>
      <c r="M145" s="7"/>
      <c r="N145" s="7"/>
      <c r="O145" s="7"/>
      <c r="P145" s="7"/>
      <c r="Q145" s="7"/>
      <c r="R145" s="7"/>
      <c r="S145" s="7"/>
      <c r="T145" s="7"/>
      <c r="U145" s="7"/>
      <c r="V145" s="7"/>
      <c r="W145" s="7"/>
      <c r="X145" s="7"/>
    </row>
    <row r="146" spans="1:24">
      <c r="A146" s="7"/>
      <c r="B146" s="7"/>
      <c r="C146" s="7"/>
      <c r="D146" s="7"/>
      <c r="E146" s="7"/>
      <c r="F146" s="7"/>
      <c r="G146" s="7"/>
      <c r="H146" s="7"/>
      <c r="I146" s="7"/>
      <c r="J146" s="7"/>
      <c r="K146" s="7"/>
      <c r="L146" s="7"/>
      <c r="M146" s="7"/>
      <c r="N146" s="7"/>
      <c r="O146" s="7"/>
      <c r="P146" s="7"/>
      <c r="Q146" s="7"/>
      <c r="R146" s="7"/>
      <c r="S146" s="7"/>
      <c r="T146" s="7"/>
      <c r="U146" s="7"/>
      <c r="V146" s="7"/>
      <c r="W146" s="7"/>
      <c r="X146" s="7"/>
    </row>
    <row r="147" spans="1:24">
      <c r="A147" s="7"/>
      <c r="B147" s="7"/>
      <c r="C147" s="7"/>
      <c r="D147" s="7"/>
      <c r="E147" s="7"/>
      <c r="F147" s="7"/>
      <c r="G147" s="7"/>
      <c r="H147" s="7"/>
      <c r="I147" s="7"/>
      <c r="J147" s="7"/>
      <c r="K147" s="7"/>
      <c r="L147" s="7"/>
      <c r="M147" s="7"/>
      <c r="N147" s="7"/>
      <c r="O147" s="7"/>
      <c r="P147" s="7"/>
      <c r="Q147" s="7"/>
      <c r="R147" s="7"/>
      <c r="S147" s="7"/>
      <c r="T147" s="7"/>
      <c r="U147" s="7"/>
      <c r="V147" s="7"/>
      <c r="W147" s="7"/>
      <c r="X147" s="7"/>
    </row>
    <row r="148" spans="1:24">
      <c r="A148" s="7"/>
      <c r="B148" s="7"/>
      <c r="C148" s="7"/>
      <c r="D148" s="7"/>
      <c r="E148" s="7"/>
      <c r="F148" s="7"/>
      <c r="G148" s="7"/>
      <c r="H148" s="7"/>
      <c r="I148" s="7"/>
      <c r="J148" s="7"/>
      <c r="K148" s="7"/>
      <c r="L148" s="7"/>
      <c r="M148" s="7"/>
      <c r="N148" s="7"/>
      <c r="O148" s="7"/>
      <c r="P148" s="7"/>
      <c r="Q148" s="7"/>
      <c r="R148" s="7"/>
      <c r="S148" s="7"/>
      <c r="T148" s="7"/>
      <c r="U148" s="7"/>
      <c r="V148" s="7"/>
      <c r="W148" s="7"/>
      <c r="X148" s="7"/>
    </row>
    <row r="149" spans="1:24">
      <c r="A149" s="7"/>
      <c r="B149" s="7"/>
      <c r="C149" s="7"/>
      <c r="D149" s="7"/>
      <c r="E149" s="7"/>
      <c r="F149" s="7"/>
      <c r="G149" s="7"/>
      <c r="H149" s="7"/>
      <c r="I149" s="7"/>
      <c r="J149" s="7"/>
      <c r="K149" s="7"/>
      <c r="L149" s="7"/>
      <c r="M149" s="7"/>
      <c r="N149" s="7"/>
      <c r="O149" s="7"/>
      <c r="P149" s="7"/>
      <c r="Q149" s="7"/>
      <c r="R149" s="7"/>
      <c r="S149" s="7"/>
      <c r="T149" s="7"/>
      <c r="U149" s="7"/>
      <c r="V149" s="7"/>
      <c r="W149" s="7"/>
      <c r="X149" s="7"/>
    </row>
    <row r="150" spans="1:24">
      <c r="A150" s="7"/>
      <c r="B150" s="7"/>
      <c r="C150" s="7"/>
      <c r="D150" s="7"/>
      <c r="E150" s="7"/>
      <c r="F150" s="7"/>
      <c r="G150" s="7"/>
      <c r="H150" s="7"/>
      <c r="I150" s="7"/>
      <c r="J150" s="7"/>
      <c r="K150" s="7"/>
      <c r="L150" s="7"/>
      <c r="M150" s="7"/>
      <c r="N150" s="7"/>
      <c r="O150" s="7"/>
      <c r="P150" s="7"/>
      <c r="Q150" s="7"/>
      <c r="R150" s="7"/>
      <c r="S150" s="7"/>
      <c r="T150" s="7"/>
      <c r="U150" s="7"/>
      <c r="V150" s="7"/>
      <c r="W150" s="7"/>
      <c r="X150" s="7"/>
    </row>
    <row r="151" spans="1:24">
      <c r="A151" s="7"/>
      <c r="B151" s="7"/>
      <c r="C151" s="7"/>
      <c r="D151" s="7"/>
      <c r="E151" s="7"/>
      <c r="F151" s="7"/>
      <c r="G151" s="7"/>
      <c r="H151" s="7"/>
      <c r="I151" s="7"/>
      <c r="J151" s="7"/>
      <c r="K151" s="7"/>
      <c r="L151" s="7"/>
      <c r="M151" s="7"/>
      <c r="N151" s="7"/>
      <c r="O151" s="7"/>
      <c r="P151" s="7"/>
      <c r="Q151" s="7"/>
      <c r="R151" s="7"/>
      <c r="S151" s="7"/>
      <c r="T151" s="7"/>
      <c r="U151" s="7"/>
      <c r="V151" s="7"/>
      <c r="W151" s="7"/>
      <c r="X151" s="7"/>
    </row>
    <row r="152" spans="1:24">
      <c r="A152" s="7"/>
      <c r="B152" s="7"/>
      <c r="C152" s="7"/>
      <c r="D152" s="7"/>
      <c r="E152" s="7"/>
      <c r="F152" s="7"/>
      <c r="G152" s="7"/>
      <c r="H152" s="7"/>
      <c r="I152" s="7"/>
      <c r="J152" s="7"/>
      <c r="K152" s="7"/>
      <c r="L152" s="7"/>
      <c r="M152" s="7"/>
      <c r="N152" s="7"/>
      <c r="O152" s="7"/>
      <c r="P152" s="7"/>
      <c r="Q152" s="7"/>
      <c r="R152" s="7"/>
      <c r="S152" s="7"/>
      <c r="T152" s="7"/>
      <c r="U152" s="7"/>
      <c r="V152" s="7"/>
      <c r="W152" s="7"/>
      <c r="X152" s="7"/>
    </row>
    <row r="153" spans="1:24">
      <c r="A153" s="7"/>
      <c r="B153" s="7"/>
      <c r="C153" s="7"/>
      <c r="D153" s="7"/>
      <c r="E153" s="7"/>
      <c r="F153" s="7"/>
      <c r="G153" s="7"/>
      <c r="H153" s="7"/>
      <c r="I153" s="7"/>
      <c r="J153" s="7"/>
      <c r="K153" s="7"/>
      <c r="L153" s="7"/>
      <c r="M153" s="7"/>
      <c r="N153" s="7"/>
      <c r="O153" s="7"/>
      <c r="P153" s="7"/>
      <c r="Q153" s="7"/>
      <c r="R153" s="7"/>
      <c r="S153" s="7"/>
      <c r="T153" s="7"/>
      <c r="U153" s="7"/>
      <c r="V153" s="7"/>
      <c r="W153" s="7"/>
      <c r="X153" s="7"/>
    </row>
    <row r="154" spans="1:24">
      <c r="A154" s="7"/>
      <c r="B154" s="7"/>
      <c r="C154" s="7"/>
      <c r="D154" s="7"/>
      <c r="E154" s="7"/>
      <c r="F154" s="7"/>
      <c r="G154" s="7"/>
      <c r="H154" s="7"/>
      <c r="I154" s="7"/>
      <c r="J154" s="7"/>
      <c r="K154" s="7"/>
      <c r="L154" s="7"/>
      <c r="M154" s="7"/>
      <c r="N154" s="7"/>
      <c r="O154" s="7"/>
      <c r="P154" s="7"/>
      <c r="Q154" s="7"/>
      <c r="R154" s="7"/>
      <c r="S154" s="7"/>
      <c r="T154" s="7"/>
      <c r="U154" s="7"/>
      <c r="V154" s="7"/>
      <c r="W154" s="7"/>
      <c r="X154" s="7"/>
    </row>
    <row r="155" spans="1:24">
      <c r="A155" s="7"/>
      <c r="B155" s="7"/>
      <c r="C155" s="7"/>
      <c r="D155" s="7"/>
      <c r="E155" s="7"/>
      <c r="F155" s="7"/>
      <c r="G155" s="7"/>
      <c r="H155" s="7"/>
      <c r="I155" s="7"/>
      <c r="J155" s="7"/>
      <c r="K155" s="7"/>
      <c r="L155" s="7"/>
      <c r="M155" s="7"/>
      <c r="N155" s="7"/>
      <c r="O155" s="7"/>
      <c r="P155" s="7"/>
      <c r="Q155" s="7"/>
      <c r="R155" s="7"/>
      <c r="S155" s="7"/>
      <c r="T155" s="7"/>
      <c r="U155" s="7"/>
      <c r="V155" s="7"/>
      <c r="W155" s="7"/>
      <c r="X155" s="7"/>
    </row>
    <row r="156" spans="1:24">
      <c r="A156" s="7"/>
      <c r="B156" s="7"/>
      <c r="C156" s="7"/>
      <c r="D156" s="7"/>
      <c r="E156" s="7"/>
      <c r="F156" s="7"/>
      <c r="G156" s="7"/>
      <c r="H156" s="7"/>
      <c r="I156" s="7"/>
      <c r="J156" s="7"/>
      <c r="K156" s="7"/>
      <c r="L156" s="7"/>
      <c r="M156" s="7"/>
      <c r="N156" s="7"/>
      <c r="O156" s="7"/>
      <c r="P156" s="7"/>
      <c r="Q156" s="7"/>
      <c r="R156" s="7"/>
      <c r="S156" s="7"/>
      <c r="T156" s="7"/>
      <c r="U156" s="7"/>
      <c r="V156" s="7"/>
      <c r="W156" s="7"/>
      <c r="X156" s="7"/>
    </row>
    <row r="157" spans="1:24">
      <c r="A157" s="7"/>
      <c r="B157" s="7"/>
      <c r="C157" s="7"/>
      <c r="D157" s="7"/>
      <c r="E157" s="7"/>
      <c r="F157" s="7"/>
      <c r="G157" s="7"/>
      <c r="H157" s="7"/>
      <c r="I157" s="7"/>
      <c r="J157" s="7"/>
      <c r="K157" s="7"/>
      <c r="L157" s="7"/>
      <c r="M157" s="7"/>
      <c r="N157" s="7"/>
      <c r="O157" s="7"/>
      <c r="P157" s="7"/>
      <c r="Q157" s="7"/>
      <c r="R157" s="7"/>
      <c r="S157" s="7"/>
      <c r="T157" s="7"/>
      <c r="U157" s="7"/>
      <c r="V157" s="7"/>
      <c r="W157" s="7"/>
      <c r="X157" s="7"/>
    </row>
    <row r="158" spans="1:24">
      <c r="A158" s="7"/>
      <c r="B158" s="7"/>
      <c r="C158" s="7"/>
      <c r="D158" s="7"/>
      <c r="E158" s="7"/>
      <c r="F158" s="7"/>
      <c r="G158" s="7"/>
      <c r="H158" s="7"/>
      <c r="I158" s="7"/>
      <c r="J158" s="7"/>
      <c r="K158" s="7"/>
      <c r="L158" s="7"/>
      <c r="M158" s="7"/>
      <c r="N158" s="7"/>
      <c r="O158" s="7"/>
      <c r="P158" s="7"/>
      <c r="Q158" s="7"/>
      <c r="R158" s="7"/>
      <c r="S158" s="7"/>
      <c r="T158" s="7"/>
      <c r="U158" s="7"/>
      <c r="V158" s="7"/>
      <c r="W158" s="7"/>
      <c r="X158" s="7"/>
    </row>
    <row r="159" spans="1:24">
      <c r="A159" s="7"/>
      <c r="B159" s="7"/>
      <c r="C159" s="7"/>
      <c r="D159" s="7"/>
      <c r="E159" s="7"/>
      <c r="F159" s="7"/>
      <c r="G159" s="7"/>
      <c r="H159" s="7"/>
      <c r="I159" s="7"/>
      <c r="J159" s="7"/>
      <c r="K159" s="7"/>
      <c r="L159" s="7"/>
      <c r="M159" s="7"/>
      <c r="N159" s="7"/>
      <c r="O159" s="7"/>
      <c r="P159" s="7"/>
      <c r="Q159" s="7"/>
      <c r="R159" s="7"/>
      <c r="S159" s="7"/>
      <c r="T159" s="7"/>
      <c r="U159" s="7"/>
      <c r="V159" s="7"/>
      <c r="W159" s="7"/>
      <c r="X159" s="7"/>
    </row>
    <row r="160" spans="1:24">
      <c r="A160" s="7"/>
      <c r="B160" s="7"/>
      <c r="C160" s="7"/>
      <c r="D160" s="7"/>
      <c r="E160" s="7"/>
      <c r="F160" s="7"/>
      <c r="G160" s="7"/>
      <c r="H160" s="7"/>
      <c r="I160" s="7"/>
      <c r="J160" s="7"/>
      <c r="K160" s="7"/>
      <c r="L160" s="7"/>
      <c r="M160" s="7"/>
      <c r="N160" s="7"/>
      <c r="O160" s="7"/>
      <c r="P160" s="7"/>
      <c r="Q160" s="7"/>
      <c r="R160" s="7"/>
      <c r="S160" s="7"/>
      <c r="T160" s="7"/>
      <c r="U160" s="7"/>
      <c r="V160" s="7"/>
      <c r="W160" s="7"/>
      <c r="X160" s="7"/>
    </row>
    <row r="161" spans="1:24">
      <c r="A161" s="7"/>
      <c r="B161" s="7"/>
      <c r="C161" s="7"/>
      <c r="D161" s="7"/>
      <c r="E161" s="7"/>
      <c r="F161" s="7"/>
      <c r="G161" s="7"/>
      <c r="H161" s="7"/>
      <c r="I161" s="7"/>
      <c r="J161" s="7"/>
      <c r="K161" s="7"/>
      <c r="L161" s="7"/>
      <c r="M161" s="7"/>
      <c r="N161" s="7"/>
      <c r="O161" s="7"/>
      <c r="P161" s="7"/>
      <c r="Q161" s="7"/>
      <c r="R161" s="7"/>
      <c r="S161" s="7"/>
      <c r="T161" s="7"/>
      <c r="U161" s="7"/>
      <c r="V161" s="7"/>
      <c r="W161" s="7"/>
      <c r="X161" s="7"/>
    </row>
    <row r="162" spans="1:24">
      <c r="A162" s="7"/>
      <c r="B162" s="7"/>
      <c r="C162" s="7"/>
      <c r="D162" s="7"/>
      <c r="E162" s="7"/>
      <c r="F162" s="7"/>
      <c r="G162" s="7"/>
      <c r="H162" s="7"/>
      <c r="I162" s="7"/>
      <c r="J162" s="7"/>
      <c r="K162" s="7"/>
      <c r="L162" s="7"/>
      <c r="M162" s="7"/>
      <c r="N162" s="7"/>
      <c r="O162" s="7"/>
      <c r="P162" s="7"/>
      <c r="Q162" s="7"/>
      <c r="R162" s="7"/>
      <c r="S162" s="7"/>
      <c r="T162" s="7"/>
      <c r="U162" s="7"/>
      <c r="V162" s="7"/>
      <c r="W162" s="7"/>
      <c r="X162" s="7"/>
    </row>
    <row r="163" spans="1:24">
      <c r="A163" s="7"/>
      <c r="B163" s="7"/>
      <c r="C163" s="7"/>
      <c r="D163" s="7"/>
      <c r="E163" s="7"/>
      <c r="F163" s="7"/>
      <c r="G163" s="7"/>
      <c r="H163" s="7"/>
      <c r="I163" s="7"/>
      <c r="J163" s="7"/>
      <c r="K163" s="7"/>
      <c r="L163" s="7"/>
      <c r="M163" s="7"/>
      <c r="N163" s="7"/>
      <c r="O163" s="7"/>
      <c r="P163" s="7"/>
      <c r="Q163" s="7"/>
      <c r="R163" s="7"/>
      <c r="S163" s="7"/>
      <c r="T163" s="7"/>
      <c r="U163" s="7"/>
      <c r="V163" s="7"/>
      <c r="W163" s="7"/>
      <c r="X163" s="7"/>
    </row>
    <row r="164" spans="1:24">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c r="A999" s="7"/>
      <c r="B999" s="7"/>
      <c r="C999" s="7"/>
      <c r="D999" s="7"/>
      <c r="E999" s="7"/>
      <c r="F999" s="7"/>
      <c r="G999" s="7"/>
      <c r="H999" s="7"/>
      <c r="I999" s="7"/>
      <c r="J999" s="7"/>
      <c r="K999" s="7"/>
      <c r="L999" s="7"/>
      <c r="M999" s="7"/>
      <c r="N999" s="7"/>
      <c r="O999" s="7"/>
      <c r="P999" s="7"/>
      <c r="Q999" s="7"/>
      <c r="R999" s="7"/>
      <c r="S999" s="7"/>
      <c r="T999" s="7"/>
      <c r="U999" s="7"/>
      <c r="V999" s="7"/>
      <c r="W999" s="7"/>
      <c r="X999" s="7"/>
    </row>
    <row r="1000" spans="1:24">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heetViews>
  <sheetFormatPr defaultColWidth="12.6640625" defaultRowHeight="15.75" customHeight="1"/>
  <cols>
    <col min="7" max="7" width="22" customWidth="1"/>
    <col min="8" max="8" width="23.33203125" customWidth="1"/>
  </cols>
  <sheetData>
    <row r="1" spans="1:26">
      <c r="A1" s="7"/>
      <c r="B1" s="7"/>
      <c r="C1" s="7"/>
      <c r="D1" s="7"/>
      <c r="E1" s="7"/>
      <c r="F1" s="7"/>
      <c r="G1" s="7"/>
      <c r="H1" s="7"/>
      <c r="I1" s="7"/>
      <c r="J1" s="7"/>
      <c r="K1" s="7"/>
      <c r="L1" s="7"/>
      <c r="M1" s="7"/>
      <c r="N1" s="7"/>
      <c r="O1" s="7"/>
      <c r="P1" s="7"/>
      <c r="Q1" s="7"/>
      <c r="R1" s="7"/>
      <c r="S1" s="7"/>
      <c r="T1" s="7"/>
      <c r="U1" s="7"/>
      <c r="V1" s="7"/>
      <c r="W1" s="7"/>
      <c r="X1" s="7"/>
      <c r="Y1" s="7"/>
      <c r="Z1" s="7"/>
    </row>
    <row r="2" spans="1:26">
      <c r="A2" s="7"/>
      <c r="B2" s="93" t="s">
        <v>0</v>
      </c>
      <c r="C2" s="93" t="s">
        <v>80</v>
      </c>
      <c r="D2" s="93" t="s">
        <v>81</v>
      </c>
      <c r="E2" s="93" t="s">
        <v>82</v>
      </c>
      <c r="F2" s="93" t="s">
        <v>83</v>
      </c>
      <c r="G2" s="93" t="s">
        <v>84</v>
      </c>
      <c r="H2" s="93" t="s">
        <v>85</v>
      </c>
      <c r="I2" s="7"/>
      <c r="J2" s="7"/>
      <c r="K2" s="130" t="s">
        <v>86</v>
      </c>
      <c r="L2" s="131"/>
      <c r="M2" s="131"/>
      <c r="N2" s="7"/>
      <c r="O2" s="7"/>
      <c r="P2" s="7"/>
      <c r="Q2" s="7"/>
      <c r="R2" s="7"/>
      <c r="S2" s="7"/>
      <c r="T2" s="7"/>
      <c r="U2" s="7"/>
      <c r="V2" s="7"/>
      <c r="W2" s="7"/>
      <c r="X2" s="7"/>
      <c r="Y2" s="7"/>
      <c r="Z2" s="7"/>
    </row>
    <row r="3" spans="1:26">
      <c r="A3" s="7"/>
      <c r="B3" s="94">
        <v>45002</v>
      </c>
      <c r="C3" s="95">
        <v>61.7</v>
      </c>
      <c r="D3" s="95">
        <v>30.8</v>
      </c>
      <c r="E3" s="95">
        <v>48.5</v>
      </c>
      <c r="F3" s="95">
        <v>43.4</v>
      </c>
      <c r="G3" s="95">
        <v>11.489999999999998</v>
      </c>
      <c r="H3" s="96">
        <v>4527.0000000000009</v>
      </c>
      <c r="I3" s="7"/>
      <c r="J3" s="7"/>
      <c r="K3" s="8" t="s">
        <v>40</v>
      </c>
      <c r="L3" s="8" t="s">
        <v>41</v>
      </c>
      <c r="M3" s="8" t="s">
        <v>42</v>
      </c>
      <c r="N3" s="7"/>
      <c r="O3" s="7"/>
      <c r="P3" s="7"/>
      <c r="Q3" s="7"/>
      <c r="R3" s="7"/>
      <c r="S3" s="7"/>
      <c r="T3" s="7"/>
      <c r="U3" s="7"/>
      <c r="V3" s="7"/>
      <c r="W3" s="7"/>
      <c r="X3" s="7"/>
      <c r="Y3" s="7"/>
      <c r="Z3" s="7"/>
    </row>
    <row r="4" spans="1:26">
      <c r="A4" s="7"/>
      <c r="B4" s="94">
        <v>45003</v>
      </c>
      <c r="C4" s="95">
        <v>63.9</v>
      </c>
      <c r="D4" s="95">
        <v>33.700000000000003</v>
      </c>
      <c r="E4" s="95">
        <v>51.4</v>
      </c>
      <c r="F4" s="95">
        <v>46</v>
      </c>
      <c r="G4" s="95">
        <v>743.54000000000008</v>
      </c>
      <c r="H4" s="96">
        <v>88084.340000000011</v>
      </c>
      <c r="I4" s="7"/>
      <c r="J4" s="7"/>
      <c r="K4" s="97">
        <f t="array" ref="K4:M8">LINEST(F3:F9,G3:H9,1,1)</f>
        <v>-7.7151906878756972E-7</v>
      </c>
      <c r="L4" s="98">
        <v>3.0729863680517165E-4</v>
      </c>
      <c r="M4" s="99">
        <v>47.455163076483394</v>
      </c>
      <c r="N4" s="7"/>
      <c r="O4" s="7"/>
      <c r="P4" s="7"/>
      <c r="Q4" s="7"/>
      <c r="R4" s="7"/>
      <c r="S4" s="7"/>
      <c r="T4" s="7"/>
      <c r="U4" s="7"/>
      <c r="V4" s="7"/>
      <c r="W4" s="7"/>
      <c r="X4" s="7"/>
      <c r="Y4" s="7"/>
      <c r="Z4" s="7"/>
    </row>
    <row r="5" spans="1:26">
      <c r="A5" s="7"/>
      <c r="B5" s="94">
        <v>45004</v>
      </c>
      <c r="C5" s="95">
        <v>67.5</v>
      </c>
      <c r="D5" s="95">
        <v>38.700000000000003</v>
      </c>
      <c r="E5" s="95">
        <v>52.6</v>
      </c>
      <c r="F5" s="95">
        <v>49.9</v>
      </c>
      <c r="G5" s="95">
        <v>4770.03</v>
      </c>
      <c r="H5" s="96">
        <v>767682.60000000009</v>
      </c>
      <c r="I5" s="7"/>
      <c r="J5" s="7"/>
      <c r="K5" s="100">
        <v>1.1071364391219186E-6</v>
      </c>
      <c r="L5" s="98">
        <v>1.9505973244123703E-4</v>
      </c>
      <c r="M5" s="99">
        <v>1.6394749130557771</v>
      </c>
      <c r="N5" s="7"/>
      <c r="O5" s="7"/>
      <c r="P5" s="7"/>
      <c r="Q5" s="7"/>
      <c r="R5" s="7"/>
      <c r="S5" s="7"/>
      <c r="T5" s="7"/>
      <c r="U5" s="7"/>
      <c r="V5" s="7"/>
      <c r="W5" s="7"/>
      <c r="X5" s="7"/>
      <c r="Y5" s="7"/>
      <c r="Z5" s="7"/>
    </row>
    <row r="6" spans="1:26">
      <c r="A6" s="7"/>
      <c r="B6" s="94">
        <v>45005</v>
      </c>
      <c r="C6" s="95">
        <v>71.599999999999994</v>
      </c>
      <c r="D6" s="95">
        <v>42</v>
      </c>
      <c r="E6" s="95">
        <v>53.8</v>
      </c>
      <c r="F6" s="95">
        <v>53.1</v>
      </c>
      <c r="G6" s="96">
        <v>12071.310000000005</v>
      </c>
      <c r="H6" s="95">
        <v>2058728.5500000005</v>
      </c>
      <c r="I6" s="7"/>
      <c r="J6" s="8" t="s">
        <v>43</v>
      </c>
      <c r="K6" s="101">
        <v>0.80282656975712918</v>
      </c>
      <c r="L6" s="102">
        <v>3.1707399028862437</v>
      </c>
      <c r="M6" s="8" t="e">
        <v>#N/A</v>
      </c>
      <c r="N6" s="7"/>
      <c r="O6" s="7"/>
      <c r="P6" s="7"/>
      <c r="Q6" s="7"/>
      <c r="R6" s="7"/>
      <c r="S6" s="7"/>
      <c r="T6" s="7"/>
      <c r="U6" s="7"/>
      <c r="V6" s="7"/>
      <c r="W6" s="7"/>
      <c r="X6" s="7"/>
      <c r="Y6" s="7"/>
      <c r="Z6" s="7"/>
    </row>
    <row r="7" spans="1:26">
      <c r="A7" s="7"/>
      <c r="B7" s="94">
        <v>45006</v>
      </c>
      <c r="C7" s="95">
        <v>73.3</v>
      </c>
      <c r="D7" s="95">
        <v>43</v>
      </c>
      <c r="E7" s="95">
        <v>50.7</v>
      </c>
      <c r="F7" s="95">
        <v>53.9</v>
      </c>
      <c r="G7" s="96">
        <v>20845.809999999998</v>
      </c>
      <c r="H7" s="95">
        <v>575994.57000000007</v>
      </c>
      <c r="I7" s="7"/>
      <c r="J7" s="7"/>
      <c r="K7" s="99">
        <v>8.14335449526072</v>
      </c>
      <c r="L7" s="102">
        <v>4</v>
      </c>
      <c r="M7" s="8" t="e">
        <v>#N/A</v>
      </c>
      <c r="N7" s="7"/>
      <c r="O7" s="7"/>
      <c r="P7" s="7"/>
      <c r="Q7" s="7"/>
      <c r="R7" s="7"/>
      <c r="S7" s="7"/>
      <c r="T7" s="7"/>
      <c r="U7" s="7"/>
      <c r="V7" s="7"/>
      <c r="W7" s="7"/>
      <c r="X7" s="7"/>
      <c r="Y7" s="7"/>
      <c r="Z7" s="7"/>
    </row>
    <row r="8" spans="1:26">
      <c r="A8" s="7"/>
      <c r="B8" s="94">
        <v>45007</v>
      </c>
      <c r="C8" s="95" t="s">
        <v>87</v>
      </c>
      <c r="D8" s="95" t="s">
        <v>87</v>
      </c>
      <c r="E8" s="95" t="s">
        <v>87</v>
      </c>
      <c r="F8" s="95">
        <v>56.4</v>
      </c>
      <c r="G8" s="96">
        <v>43293.56</v>
      </c>
      <c r="H8" s="95">
        <v>7961877.2500000009</v>
      </c>
      <c r="I8" s="7"/>
      <c r="J8" s="7"/>
      <c r="K8" s="99">
        <v>163.73991958726546</v>
      </c>
      <c r="L8" s="102">
        <v>40.21436612702027</v>
      </c>
      <c r="M8" s="8" t="e">
        <v>#N/A</v>
      </c>
      <c r="N8" s="7"/>
      <c r="O8" s="7"/>
      <c r="P8" s="7"/>
      <c r="Q8" s="7"/>
      <c r="R8" s="7"/>
      <c r="S8" s="7"/>
      <c r="T8" s="7"/>
      <c r="U8" s="7"/>
      <c r="V8" s="7"/>
      <c r="W8" s="7"/>
      <c r="X8" s="7"/>
      <c r="Y8" s="7"/>
      <c r="Z8" s="7"/>
    </row>
    <row r="9" spans="1:26">
      <c r="A9" s="7"/>
      <c r="B9" s="94">
        <v>45008</v>
      </c>
      <c r="C9" s="95" t="s">
        <v>87</v>
      </c>
      <c r="D9" s="95" t="s">
        <v>87</v>
      </c>
      <c r="E9" s="95" t="s">
        <v>87</v>
      </c>
      <c r="F9" s="95">
        <v>60.1</v>
      </c>
      <c r="G9" s="96">
        <v>80471.490000000005</v>
      </c>
      <c r="H9" s="95">
        <v>13470813.859999999</v>
      </c>
      <c r="I9" s="7"/>
      <c r="J9" s="7"/>
      <c r="K9" s="7"/>
      <c r="L9" s="7"/>
      <c r="M9" s="7"/>
      <c r="N9" s="7"/>
      <c r="O9" s="7"/>
      <c r="P9" s="7"/>
      <c r="Q9" s="7"/>
      <c r="R9" s="7"/>
      <c r="S9" s="7"/>
      <c r="T9" s="7"/>
      <c r="U9" s="7"/>
      <c r="V9" s="7"/>
      <c r="W9" s="7"/>
      <c r="X9" s="7"/>
      <c r="Y9" s="7"/>
      <c r="Z9" s="7"/>
    </row>
    <row r="10" spans="1:26">
      <c r="A10" s="7"/>
      <c r="B10" s="7"/>
      <c r="C10" s="7"/>
      <c r="D10" s="7"/>
      <c r="E10" s="7"/>
      <c r="F10" s="7"/>
      <c r="G10" s="7"/>
      <c r="H10" s="7"/>
      <c r="I10" s="7"/>
      <c r="J10" s="7"/>
      <c r="K10" s="7"/>
      <c r="L10" s="7"/>
      <c r="M10" s="7"/>
      <c r="N10" s="7"/>
      <c r="O10" s="7"/>
      <c r="P10" s="7"/>
      <c r="Q10" s="7"/>
      <c r="R10" s="7"/>
      <c r="S10" s="7"/>
      <c r="T10" s="7"/>
      <c r="U10" s="7"/>
      <c r="V10" s="7"/>
      <c r="W10" s="7"/>
      <c r="X10" s="7"/>
      <c r="Y10" s="7"/>
      <c r="Z10" s="7"/>
    </row>
    <row r="11" spans="1:26">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K2:M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3"/>
  <sheetViews>
    <sheetView workbookViewId="0">
      <selection activeCell="O6" sqref="O6"/>
    </sheetView>
  </sheetViews>
  <sheetFormatPr defaultColWidth="12.6640625" defaultRowHeight="15.75" customHeight="1"/>
  <cols>
    <col min="5" max="5" width="22.21875" customWidth="1"/>
    <col min="6" max="6" width="23.109375" customWidth="1"/>
  </cols>
  <sheetData>
    <row r="1" spans="1:26" ht="13.2">
      <c r="A1" s="103"/>
      <c r="B1" s="103"/>
      <c r="C1" s="103"/>
      <c r="D1" s="103"/>
      <c r="E1" s="103"/>
      <c r="F1" s="103"/>
      <c r="G1" s="103"/>
      <c r="H1" s="103"/>
      <c r="I1" s="103"/>
      <c r="J1" s="103"/>
      <c r="K1" s="103"/>
      <c r="L1" s="103"/>
      <c r="M1" s="103"/>
      <c r="N1" s="103"/>
      <c r="O1" s="103"/>
      <c r="P1" s="103"/>
      <c r="Q1" s="103"/>
      <c r="R1" s="103"/>
      <c r="S1" s="103"/>
      <c r="T1" s="103"/>
      <c r="U1" s="103"/>
      <c r="V1" s="103"/>
      <c r="W1" s="103"/>
      <c r="X1" s="103"/>
      <c r="Y1" s="103"/>
      <c r="Z1" s="103"/>
    </row>
    <row r="2" spans="1:26" ht="51" customHeight="1">
      <c r="A2" s="103"/>
      <c r="B2" s="93" t="s">
        <v>0</v>
      </c>
      <c r="C2" s="93" t="s">
        <v>88</v>
      </c>
      <c r="D2" s="93" t="s">
        <v>89</v>
      </c>
      <c r="E2" s="93" t="s">
        <v>90</v>
      </c>
      <c r="F2" s="93" t="s">
        <v>91</v>
      </c>
      <c r="G2" s="103"/>
      <c r="H2" s="130" t="s">
        <v>92</v>
      </c>
      <c r="I2" s="131"/>
      <c r="J2" s="131"/>
      <c r="K2" s="103"/>
      <c r="L2" s="103"/>
      <c r="M2" s="103"/>
      <c r="N2" s="93" t="s">
        <v>114</v>
      </c>
      <c r="O2" s="103"/>
      <c r="P2" s="103"/>
      <c r="Q2" s="103"/>
      <c r="R2" s="103"/>
      <c r="S2" s="103"/>
      <c r="T2" s="103"/>
      <c r="U2" s="103"/>
      <c r="V2" s="103"/>
      <c r="W2" s="103"/>
      <c r="X2" s="103"/>
      <c r="Y2" s="103"/>
      <c r="Z2" s="103"/>
    </row>
    <row r="3" spans="1:26" ht="13.2">
      <c r="A3" s="103"/>
      <c r="B3" s="104">
        <v>45185</v>
      </c>
      <c r="C3" s="95">
        <v>61579128</v>
      </c>
      <c r="D3" s="105">
        <v>365146.6</v>
      </c>
      <c r="E3" s="95">
        <v>0.27</v>
      </c>
      <c r="F3" s="95">
        <v>36.110000000000007</v>
      </c>
      <c r="G3" s="103"/>
      <c r="H3" s="8" t="s">
        <v>40</v>
      </c>
      <c r="I3" s="8" t="s">
        <v>41</v>
      </c>
      <c r="J3" s="8" t="s">
        <v>42</v>
      </c>
      <c r="K3" s="103"/>
      <c r="L3" s="106"/>
      <c r="M3" s="103"/>
      <c r="N3" s="103" cm="1">
        <f t="array" ref="N3:N30">F3:F30/E3:E30</f>
        <v>133.74074074074076</v>
      </c>
      <c r="O3" s="103"/>
      <c r="P3" s="103"/>
      <c r="Q3" s="103"/>
      <c r="R3" s="103"/>
      <c r="S3" s="103"/>
      <c r="T3" s="103"/>
      <c r="U3" s="103"/>
      <c r="V3" s="103"/>
      <c r="W3" s="103"/>
      <c r="X3" s="103"/>
      <c r="Y3" s="103"/>
      <c r="Z3" s="103"/>
    </row>
    <row r="4" spans="1:26" ht="13.2">
      <c r="A4" s="103"/>
      <c r="B4" s="104">
        <v>45276</v>
      </c>
      <c r="C4" s="95">
        <v>61207864</v>
      </c>
      <c r="D4" s="105">
        <v>361009</v>
      </c>
      <c r="E4" s="95">
        <v>2.38</v>
      </c>
      <c r="F4" s="95">
        <v>856.96</v>
      </c>
      <c r="G4" s="103"/>
      <c r="H4" s="107">
        <f t="array" ref="H4:J8">LINEST(C3:C30,E3:F30,1,1)</f>
        <v>47.654521820829565</v>
      </c>
      <c r="I4" s="106">
        <v>-5790.6883581535903</v>
      </c>
      <c r="J4" s="106">
        <v>74964402.129737228</v>
      </c>
      <c r="K4" s="103"/>
      <c r="L4" s="106"/>
      <c r="M4" s="103"/>
      <c r="N4" s="103">
        <v>360.06722689075633</v>
      </c>
      <c r="O4" s="103"/>
      <c r="P4" s="103"/>
      <c r="Q4" s="103"/>
      <c r="R4" s="103"/>
      <c r="S4" s="103"/>
      <c r="T4" s="103"/>
      <c r="U4" s="103"/>
      <c r="V4" s="103"/>
      <c r="W4" s="103"/>
      <c r="X4" s="103"/>
      <c r="Y4" s="103"/>
      <c r="Z4" s="103"/>
    </row>
    <row r="5" spans="1:26" ht="13.2">
      <c r="A5" s="103"/>
      <c r="B5" s="104">
        <v>45002</v>
      </c>
      <c r="C5" s="95">
        <v>61726869</v>
      </c>
      <c r="D5" s="105">
        <v>372230.5</v>
      </c>
      <c r="E5" s="95">
        <v>15.21</v>
      </c>
      <c r="F5" s="96">
        <v>6059.0700000000006</v>
      </c>
      <c r="G5" s="103"/>
      <c r="H5" s="107">
        <v>20.968465539778411</v>
      </c>
      <c r="I5" s="106">
        <v>3480.4828477761494</v>
      </c>
      <c r="J5" s="106">
        <v>3012217.1797888759</v>
      </c>
      <c r="K5" s="103"/>
      <c r="L5" s="106"/>
      <c r="M5" s="103"/>
      <c r="N5" s="103">
        <v>398.36094674556216</v>
      </c>
      <c r="O5" s="103"/>
      <c r="P5" s="103"/>
      <c r="Q5" s="103"/>
      <c r="R5" s="103"/>
      <c r="S5" s="103"/>
      <c r="T5" s="103"/>
      <c r="U5" s="103"/>
      <c r="V5" s="103"/>
      <c r="W5" s="103"/>
      <c r="X5" s="103"/>
      <c r="Y5" s="103"/>
      <c r="Z5" s="103"/>
    </row>
    <row r="6" spans="1:26" ht="13.2">
      <c r="A6" s="103"/>
      <c r="B6" s="104">
        <v>45094</v>
      </c>
      <c r="C6" s="95">
        <v>62219945</v>
      </c>
      <c r="D6" s="105">
        <v>376163.8</v>
      </c>
      <c r="E6" s="95">
        <v>26.91</v>
      </c>
      <c r="F6" s="96">
        <v>8166.67</v>
      </c>
      <c r="G6" s="8" t="s">
        <v>43</v>
      </c>
      <c r="H6" s="108">
        <v>0.72016728025806498</v>
      </c>
      <c r="I6" s="106">
        <v>11789517.932664061</v>
      </c>
      <c r="J6" s="103" t="e">
        <v>#N/A</v>
      </c>
      <c r="K6" s="103"/>
      <c r="L6" s="106"/>
      <c r="M6" s="103"/>
      <c r="N6" s="103">
        <v>303.48086213303606</v>
      </c>
      <c r="O6" s="103"/>
      <c r="P6" s="103"/>
      <c r="Q6" s="103"/>
      <c r="R6" s="103"/>
      <c r="S6" s="103"/>
      <c r="T6" s="103"/>
      <c r="U6" s="103"/>
      <c r="V6" s="103"/>
      <c r="W6" s="103"/>
      <c r="X6" s="103"/>
      <c r="Y6" s="103"/>
      <c r="Z6" s="103"/>
    </row>
    <row r="7" spans="1:26" ht="13.2">
      <c r="A7" s="103"/>
      <c r="B7" s="104">
        <v>45186</v>
      </c>
      <c r="C7" s="95">
        <v>64267426</v>
      </c>
      <c r="D7" s="105">
        <v>384202.5</v>
      </c>
      <c r="E7" s="95">
        <v>59.410000000000004</v>
      </c>
      <c r="F7" s="96">
        <v>12893.78</v>
      </c>
      <c r="G7" s="103"/>
      <c r="H7" s="107">
        <v>32.169544045913021</v>
      </c>
      <c r="I7" s="106">
        <v>25</v>
      </c>
      <c r="J7" s="103" t="e">
        <v>#N/A</v>
      </c>
      <c r="K7" s="103"/>
      <c r="L7" s="106"/>
      <c r="M7" s="103"/>
      <c r="N7" s="103">
        <v>217.0304662514728</v>
      </c>
      <c r="O7" s="103"/>
      <c r="P7" s="103"/>
      <c r="Q7" s="103"/>
      <c r="R7" s="103"/>
      <c r="S7" s="103"/>
      <c r="T7" s="103"/>
      <c r="U7" s="103"/>
      <c r="V7" s="103"/>
      <c r="W7" s="103"/>
      <c r="X7" s="103"/>
      <c r="Y7" s="103"/>
      <c r="Z7" s="103"/>
    </row>
    <row r="8" spans="1:26" ht="13.2">
      <c r="A8" s="103"/>
      <c r="B8" s="104">
        <v>45277</v>
      </c>
      <c r="C8" s="95">
        <v>65173931</v>
      </c>
      <c r="D8" s="105">
        <v>388709.3</v>
      </c>
      <c r="E8" s="95">
        <v>327.61999999999995</v>
      </c>
      <c r="F8" s="96">
        <v>29901.35</v>
      </c>
      <c r="G8" s="103"/>
      <c r="H8" s="103">
        <v>8942665698054222</v>
      </c>
      <c r="I8" s="103">
        <v>3474818327115186.5</v>
      </c>
      <c r="J8" s="103" t="e">
        <v>#N/A</v>
      </c>
      <c r="K8" s="103"/>
      <c r="L8" s="106"/>
      <c r="M8" s="103"/>
      <c r="N8" s="103">
        <v>91.268390208168015</v>
      </c>
      <c r="O8" s="103"/>
      <c r="P8" s="103"/>
      <c r="Q8" s="103"/>
      <c r="R8" s="103"/>
      <c r="S8" s="103"/>
      <c r="T8" s="103"/>
      <c r="U8" s="103"/>
      <c r="V8" s="103"/>
      <c r="W8" s="103"/>
      <c r="X8" s="103"/>
      <c r="Y8" s="103"/>
      <c r="Z8" s="103"/>
    </row>
    <row r="9" spans="1:26" ht="13.2">
      <c r="A9" s="103"/>
      <c r="B9" s="104">
        <v>45003</v>
      </c>
      <c r="C9" s="95">
        <v>66239458</v>
      </c>
      <c r="D9" s="105">
        <v>401144.5</v>
      </c>
      <c r="E9" s="95">
        <v>501.28000000000009</v>
      </c>
      <c r="F9" s="96">
        <v>58870</v>
      </c>
      <c r="G9" s="103"/>
      <c r="H9" s="103"/>
      <c r="I9" s="103"/>
      <c r="J9" s="103"/>
      <c r="K9" s="103"/>
      <c r="L9" s="106"/>
      <c r="M9" s="103"/>
      <c r="N9" s="103">
        <v>117.43935525055855</v>
      </c>
      <c r="O9" s="103"/>
      <c r="P9" s="103"/>
      <c r="Q9" s="103"/>
      <c r="R9" s="103"/>
      <c r="S9" s="103"/>
      <c r="T9" s="103"/>
      <c r="U9" s="103"/>
      <c r="V9" s="103"/>
      <c r="W9" s="103"/>
      <c r="X9" s="103"/>
      <c r="Y9" s="103"/>
      <c r="Z9" s="103"/>
    </row>
    <row r="10" spans="1:26" ht="13.2">
      <c r="A10" s="103"/>
      <c r="B10" s="104">
        <v>45095</v>
      </c>
      <c r="C10" s="95">
        <v>67074235</v>
      </c>
      <c r="D10" s="105">
        <v>403115</v>
      </c>
      <c r="E10" s="95">
        <v>625.93000000000006</v>
      </c>
      <c r="F10" s="96">
        <v>101144.39000000001</v>
      </c>
      <c r="G10" s="103"/>
      <c r="H10" s="130" t="s">
        <v>92</v>
      </c>
      <c r="I10" s="131"/>
      <c r="J10" s="131"/>
      <c r="K10" s="103"/>
      <c r="L10" s="106"/>
      <c r="M10" s="103"/>
      <c r="N10" s="103">
        <v>161.590577221095</v>
      </c>
      <c r="O10" s="103"/>
      <c r="P10" s="103"/>
      <c r="Q10" s="103"/>
      <c r="R10" s="103"/>
      <c r="S10" s="103"/>
      <c r="T10" s="103"/>
      <c r="U10" s="103"/>
      <c r="V10" s="103"/>
      <c r="W10" s="103"/>
      <c r="X10" s="103"/>
      <c r="Y10" s="103"/>
      <c r="Z10" s="103"/>
    </row>
    <row r="11" spans="1:26" ht="13.2">
      <c r="A11" s="103"/>
      <c r="B11" s="104">
        <v>45187</v>
      </c>
      <c r="C11" s="95">
        <v>70724655</v>
      </c>
      <c r="D11" s="105">
        <v>419954.9</v>
      </c>
      <c r="E11" s="95">
        <v>991.64</v>
      </c>
      <c r="F11" s="96">
        <v>165890.76</v>
      </c>
      <c r="G11" s="103"/>
      <c r="H11" s="8" t="s">
        <v>40</v>
      </c>
      <c r="I11" s="8" t="s">
        <v>41</v>
      </c>
      <c r="J11" s="8" t="s">
        <v>42</v>
      </c>
      <c r="K11" s="103"/>
      <c r="L11" s="106"/>
      <c r="M11" s="103"/>
      <c r="N11" s="103">
        <v>167.28929853575895</v>
      </c>
      <c r="O11" s="103"/>
      <c r="P11" s="103"/>
      <c r="Q11" s="103"/>
      <c r="R11" s="103"/>
      <c r="S11" s="103"/>
      <c r="T11" s="103"/>
      <c r="U11" s="103"/>
      <c r="V11" s="103"/>
      <c r="W11" s="103"/>
      <c r="X11" s="103"/>
      <c r="Y11" s="103"/>
      <c r="Z11" s="103"/>
    </row>
    <row r="12" spans="1:26" ht="13.2">
      <c r="A12" s="103"/>
      <c r="B12" s="104">
        <v>45278</v>
      </c>
      <c r="C12" s="95">
        <v>74172116</v>
      </c>
      <c r="D12" s="105">
        <v>434196</v>
      </c>
      <c r="E12" s="95">
        <v>1627.4700000000003</v>
      </c>
      <c r="F12" s="96">
        <v>259805.30000000005</v>
      </c>
      <c r="G12" s="103"/>
      <c r="H12" s="109">
        <f t="array" ref="H12:J16">LINEST(D3:D30,E3:F30,1,1)</f>
        <v>0.18242432791718299</v>
      </c>
      <c r="I12" s="110">
        <v>-19.559035385265041</v>
      </c>
      <c r="J12" s="110">
        <v>419770.85256527748</v>
      </c>
      <c r="K12" s="103"/>
      <c r="L12" s="106"/>
      <c r="M12" s="103"/>
      <c r="N12" s="103">
        <v>159.63753556133139</v>
      </c>
      <c r="O12" s="103"/>
      <c r="P12" s="103"/>
      <c r="Q12" s="103"/>
      <c r="R12" s="103"/>
      <c r="S12" s="103"/>
      <c r="T12" s="103"/>
      <c r="U12" s="103"/>
      <c r="V12" s="103"/>
      <c r="W12" s="103"/>
      <c r="X12" s="103"/>
      <c r="Y12" s="103"/>
      <c r="Z12" s="103"/>
    </row>
    <row r="13" spans="1:26" ht="13.2">
      <c r="A13" s="103"/>
      <c r="B13" s="104">
        <v>45004</v>
      </c>
      <c r="C13" s="95">
        <v>78228710</v>
      </c>
      <c r="D13" s="105">
        <v>454552.1</v>
      </c>
      <c r="E13" s="95">
        <v>2146.48</v>
      </c>
      <c r="F13" s="96">
        <v>350130.27</v>
      </c>
      <c r="G13" s="103"/>
      <c r="H13" s="109">
        <v>6.8540174377581059E-2</v>
      </c>
      <c r="I13" s="110">
        <v>11.376745754342796</v>
      </c>
      <c r="J13" s="110">
        <v>9846.1134590040892</v>
      </c>
      <c r="K13" s="103"/>
      <c r="L13" s="106"/>
      <c r="M13" s="103"/>
      <c r="N13" s="103">
        <v>163.11834724758674</v>
      </c>
      <c r="O13" s="103"/>
      <c r="P13" s="103"/>
      <c r="Q13" s="103"/>
      <c r="R13" s="103"/>
      <c r="S13" s="103"/>
      <c r="T13" s="103"/>
      <c r="U13" s="103"/>
      <c r="V13" s="103"/>
      <c r="W13" s="103"/>
      <c r="X13" s="103"/>
      <c r="Y13" s="103"/>
      <c r="Z13" s="103"/>
    </row>
    <row r="14" spans="1:26" ht="13.2">
      <c r="A14" s="103"/>
      <c r="B14" s="104">
        <v>45096</v>
      </c>
      <c r="C14" s="95">
        <v>89399999</v>
      </c>
      <c r="D14" s="105">
        <v>474939.1</v>
      </c>
      <c r="E14" s="95">
        <v>2269.87</v>
      </c>
      <c r="F14" s="96">
        <v>441050.03</v>
      </c>
      <c r="G14" s="8" t="s">
        <v>43</v>
      </c>
      <c r="H14" s="111">
        <v>0.85682258871425188</v>
      </c>
      <c r="I14" s="110">
        <v>38536.707104269735</v>
      </c>
      <c r="J14" s="112" t="e">
        <v>#N/A</v>
      </c>
      <c r="K14" s="103"/>
      <c r="L14" s="106"/>
      <c r="M14" s="103"/>
      <c r="N14" s="103">
        <v>194.30629507416725</v>
      </c>
      <c r="O14" s="103"/>
      <c r="P14" s="103"/>
      <c r="Q14" s="103"/>
      <c r="R14" s="103"/>
      <c r="S14" s="103"/>
      <c r="T14" s="103"/>
      <c r="U14" s="103"/>
      <c r="V14" s="103"/>
      <c r="W14" s="103"/>
      <c r="X14" s="103"/>
      <c r="Y14" s="103"/>
      <c r="Z14" s="103"/>
    </row>
    <row r="15" spans="1:26" ht="13.2">
      <c r="A15" s="103"/>
      <c r="B15" s="104">
        <v>45188</v>
      </c>
      <c r="C15" s="95">
        <v>93283808</v>
      </c>
      <c r="D15" s="105">
        <v>488255.1</v>
      </c>
      <c r="E15" s="95">
        <v>2695.66</v>
      </c>
      <c r="F15" s="96">
        <v>462348.09</v>
      </c>
      <c r="G15" s="103"/>
      <c r="H15" s="109">
        <v>74.80427438063515</v>
      </c>
      <c r="I15" s="110">
        <v>25</v>
      </c>
      <c r="J15" s="112" t="e">
        <v>#N/A</v>
      </c>
      <c r="K15" s="103"/>
      <c r="L15" s="106"/>
      <c r="M15" s="103"/>
      <c r="N15" s="103">
        <v>171.51572898659327</v>
      </c>
      <c r="O15" s="103"/>
      <c r="P15" s="103"/>
      <c r="Q15" s="103"/>
      <c r="R15" s="103"/>
      <c r="S15" s="103"/>
      <c r="T15" s="103"/>
      <c r="U15" s="103"/>
      <c r="V15" s="103"/>
      <c r="W15" s="103"/>
      <c r="X15" s="103"/>
      <c r="Y15" s="103"/>
      <c r="Z15" s="103"/>
    </row>
    <row r="16" spans="1:26" ht="13.2">
      <c r="A16" s="103"/>
      <c r="B16" s="104">
        <v>45279</v>
      </c>
      <c r="C16" s="95">
        <v>98362814</v>
      </c>
      <c r="D16" s="105">
        <v>505549.9</v>
      </c>
      <c r="E16" s="96">
        <v>3675.5299999999997</v>
      </c>
      <c r="F16" s="96">
        <v>583109.79</v>
      </c>
      <c r="G16" s="103"/>
      <c r="H16" s="109">
        <v>222180333623.79742</v>
      </c>
      <c r="I16" s="110">
        <v>37126944861.006836</v>
      </c>
      <c r="J16" s="112" t="e">
        <v>#N/A</v>
      </c>
      <c r="K16" s="103"/>
      <c r="L16" s="106"/>
      <c r="M16" s="103"/>
      <c r="N16" s="103">
        <v>158.6464509880208</v>
      </c>
      <c r="O16" s="103"/>
      <c r="P16" s="103"/>
      <c r="Q16" s="103"/>
      <c r="R16" s="103"/>
      <c r="S16" s="103"/>
      <c r="T16" s="103"/>
      <c r="U16" s="103"/>
      <c r="V16" s="103"/>
      <c r="W16" s="103"/>
      <c r="X16" s="103"/>
      <c r="Y16" s="103"/>
      <c r="Z16" s="103"/>
    </row>
    <row r="17" spans="1:26" ht="13.2">
      <c r="A17" s="103"/>
      <c r="B17" s="104">
        <v>45005</v>
      </c>
      <c r="C17" s="95">
        <v>99682881</v>
      </c>
      <c r="D17" s="105">
        <v>509985.9</v>
      </c>
      <c r="E17" s="96">
        <v>3877.5499999999997</v>
      </c>
      <c r="F17" s="96">
        <v>645222.23</v>
      </c>
      <c r="G17" s="103"/>
      <c r="H17" s="103"/>
      <c r="I17" s="103"/>
      <c r="J17" s="103"/>
      <c r="K17" s="103"/>
      <c r="L17" s="106"/>
      <c r="M17" s="103"/>
      <c r="N17" s="103">
        <v>166.39946099985818</v>
      </c>
      <c r="O17" s="103"/>
      <c r="P17" s="103"/>
      <c r="Q17" s="103"/>
      <c r="R17" s="103"/>
      <c r="S17" s="103"/>
      <c r="T17" s="103"/>
      <c r="U17" s="103"/>
      <c r="V17" s="103"/>
      <c r="W17" s="103"/>
      <c r="X17" s="103"/>
      <c r="Y17" s="103"/>
      <c r="Z17" s="103"/>
    </row>
    <row r="18" spans="1:26" ht="13.2">
      <c r="A18" s="103"/>
      <c r="B18" s="104">
        <v>45097</v>
      </c>
      <c r="C18" s="95">
        <v>101322976</v>
      </c>
      <c r="D18" s="105">
        <v>514170.9</v>
      </c>
      <c r="E18" s="95">
        <v>3571.0000000000005</v>
      </c>
      <c r="F18" s="95">
        <v>369532.26</v>
      </c>
      <c r="G18" s="103"/>
      <c r="H18" s="103"/>
      <c r="I18" s="103"/>
      <c r="J18" s="103"/>
      <c r="K18" s="103"/>
      <c r="L18" s="106"/>
      <c r="M18" s="103"/>
      <c r="N18" s="103">
        <v>103.48145057406887</v>
      </c>
      <c r="O18" s="103"/>
      <c r="P18" s="103"/>
      <c r="Q18" s="103"/>
      <c r="R18" s="103"/>
      <c r="S18" s="103"/>
      <c r="T18" s="103"/>
      <c r="U18" s="103"/>
      <c r="V18" s="103"/>
      <c r="W18" s="103"/>
      <c r="X18" s="103"/>
      <c r="Y18" s="103"/>
      <c r="Z18" s="103"/>
    </row>
    <row r="19" spans="1:26" ht="13.2">
      <c r="A19" s="103"/>
      <c r="B19" s="104">
        <v>45189</v>
      </c>
      <c r="C19" s="95">
        <v>104258099</v>
      </c>
      <c r="D19" s="105">
        <v>530797.19999999995</v>
      </c>
      <c r="E19" s="96">
        <v>4916.33</v>
      </c>
      <c r="F19" s="95">
        <v>917873.13</v>
      </c>
      <c r="G19" s="103"/>
      <c r="H19" s="103"/>
      <c r="I19" s="103"/>
      <c r="J19" s="103"/>
      <c r="K19" s="103"/>
      <c r="L19" s="106"/>
      <c r="M19" s="103"/>
      <c r="N19" s="103">
        <v>186.69884446324801</v>
      </c>
      <c r="O19" s="103"/>
      <c r="P19" s="103"/>
      <c r="Q19" s="103"/>
      <c r="R19" s="103"/>
      <c r="S19" s="103"/>
      <c r="T19" s="103"/>
      <c r="U19" s="103"/>
      <c r="V19" s="103"/>
      <c r="W19" s="103"/>
      <c r="X19" s="103"/>
      <c r="Y19" s="103"/>
      <c r="Z19" s="103"/>
    </row>
    <row r="20" spans="1:26" ht="13.2">
      <c r="A20" s="103"/>
      <c r="B20" s="104">
        <v>45280</v>
      </c>
      <c r="C20" s="95">
        <v>108325291</v>
      </c>
      <c r="D20" s="105">
        <v>545835.4</v>
      </c>
      <c r="E20" s="96">
        <v>6516.0099999999993</v>
      </c>
      <c r="F20" s="95">
        <v>1193282.1000000001</v>
      </c>
      <c r="G20" s="103"/>
      <c r="I20" s="113" t="s">
        <v>93</v>
      </c>
      <c r="J20" s="7"/>
      <c r="K20" s="7"/>
      <c r="L20" s="7"/>
      <c r="M20" s="103"/>
      <c r="N20" s="103">
        <v>183.13079630018987</v>
      </c>
      <c r="O20" s="103"/>
      <c r="P20" s="103"/>
      <c r="Q20" s="103"/>
      <c r="R20" s="103"/>
      <c r="S20" s="103"/>
      <c r="T20" s="103"/>
      <c r="U20" s="103"/>
      <c r="V20" s="103"/>
      <c r="W20" s="103"/>
      <c r="X20" s="103"/>
      <c r="Y20" s="103"/>
      <c r="Z20" s="103"/>
    </row>
    <row r="21" spans="1:26" ht="13.2">
      <c r="A21" s="103"/>
      <c r="B21" s="104">
        <v>45006</v>
      </c>
      <c r="C21" s="95">
        <v>109728594</v>
      </c>
      <c r="D21" s="105">
        <v>568746.6</v>
      </c>
      <c r="E21" s="96">
        <v>7327.3099999999995</v>
      </c>
      <c r="F21" s="95">
        <v>1361131.0899999999</v>
      </c>
      <c r="G21" s="103"/>
      <c r="H21" s="114" t="s">
        <v>51</v>
      </c>
      <c r="I21" s="113" t="s">
        <v>52</v>
      </c>
      <c r="J21" s="113" t="s">
        <v>53</v>
      </c>
      <c r="K21" s="113" t="s">
        <v>54</v>
      </c>
      <c r="L21" s="113" t="s">
        <v>55</v>
      </c>
      <c r="M21" s="103"/>
      <c r="N21" s="103">
        <v>185.76136262830423</v>
      </c>
      <c r="O21" s="103"/>
      <c r="P21" s="103"/>
      <c r="Q21" s="103"/>
      <c r="R21" s="103"/>
      <c r="S21" s="103"/>
      <c r="T21" s="103"/>
      <c r="U21" s="103"/>
      <c r="V21" s="103"/>
      <c r="W21" s="103"/>
      <c r="X21" s="103"/>
      <c r="Y21" s="103"/>
      <c r="Z21" s="103"/>
    </row>
    <row r="22" spans="1:26" ht="13.2">
      <c r="A22" s="103"/>
      <c r="B22" s="104">
        <v>45098</v>
      </c>
      <c r="C22" s="95">
        <v>107389455</v>
      </c>
      <c r="D22" s="105">
        <v>557282.1</v>
      </c>
      <c r="E22" s="96">
        <v>7988.1399999999994</v>
      </c>
      <c r="F22" s="95">
        <v>1531675.5</v>
      </c>
      <c r="G22" s="103"/>
      <c r="H22" s="115" t="s">
        <v>42</v>
      </c>
      <c r="I22" s="116">
        <v>419800</v>
      </c>
      <c r="J22" s="116">
        <v>9846</v>
      </c>
      <c r="K22" s="7">
        <v>42.633000000000003</v>
      </c>
      <c r="L22" s="7" t="s">
        <v>94</v>
      </c>
      <c r="M22" s="103"/>
      <c r="N22" s="103">
        <v>191.74369753159058</v>
      </c>
      <c r="O22" s="103"/>
      <c r="P22" s="103"/>
      <c r="Q22" s="103"/>
      <c r="R22" s="103"/>
      <c r="S22" s="103"/>
      <c r="T22" s="103"/>
      <c r="U22" s="103"/>
      <c r="V22" s="103"/>
      <c r="W22" s="103"/>
      <c r="X22" s="103"/>
      <c r="Y22" s="103"/>
      <c r="Z22" s="103"/>
    </row>
    <row r="23" spans="1:26" ht="13.2">
      <c r="A23" s="103"/>
      <c r="B23" s="104">
        <v>45190</v>
      </c>
      <c r="C23" s="95">
        <v>108315125</v>
      </c>
      <c r="D23" s="105">
        <v>577789.80000000005</v>
      </c>
      <c r="E23" s="96">
        <v>10457.67</v>
      </c>
      <c r="F23" s="95">
        <v>1899749.9</v>
      </c>
      <c r="G23" s="103"/>
      <c r="H23" s="115" t="s">
        <v>95</v>
      </c>
      <c r="I23" s="116">
        <v>-19.559999999999999</v>
      </c>
      <c r="J23" s="116">
        <v>11.38</v>
      </c>
      <c r="K23" s="7">
        <v>-1.7190000000000001</v>
      </c>
      <c r="L23" s="7" t="s">
        <v>96</v>
      </c>
      <c r="M23" s="103"/>
      <c r="N23" s="103">
        <v>181.66091490743156</v>
      </c>
      <c r="O23" s="103"/>
      <c r="P23" s="103"/>
      <c r="Q23" s="103"/>
      <c r="R23" s="103"/>
      <c r="S23" s="103"/>
      <c r="T23" s="103"/>
      <c r="U23" s="103"/>
      <c r="V23" s="103"/>
      <c r="W23" s="103"/>
      <c r="X23" s="103"/>
      <c r="Y23" s="103"/>
      <c r="Z23" s="103"/>
    </row>
    <row r="24" spans="1:26" ht="13.2">
      <c r="A24" s="103"/>
      <c r="B24" s="104">
        <v>45281</v>
      </c>
      <c r="C24" s="95">
        <v>110330379</v>
      </c>
      <c r="D24" s="105">
        <v>587754.5</v>
      </c>
      <c r="E24" s="96">
        <v>12971.429999999998</v>
      </c>
      <c r="F24" s="95">
        <v>2366729.2999999998</v>
      </c>
      <c r="G24" s="103"/>
      <c r="H24" s="115" t="s">
        <v>74</v>
      </c>
      <c r="I24" s="116">
        <v>0.18240000000000001</v>
      </c>
      <c r="J24" s="116">
        <v>6.8540000000000004E-2</v>
      </c>
      <c r="K24" s="7">
        <v>2.6619999999999999</v>
      </c>
      <c r="L24" s="7" t="s">
        <v>97</v>
      </c>
      <c r="M24" s="103"/>
      <c r="N24" s="103">
        <v>182.4570845311581</v>
      </c>
      <c r="O24" s="103"/>
      <c r="P24" s="103"/>
      <c r="Q24" s="103"/>
      <c r="R24" s="103"/>
      <c r="S24" s="103"/>
      <c r="T24" s="103"/>
      <c r="U24" s="103"/>
      <c r="V24" s="103"/>
      <c r="W24" s="103"/>
      <c r="X24" s="103"/>
      <c r="Y24" s="103"/>
      <c r="Z24" s="103"/>
    </row>
    <row r="25" spans="1:26" ht="13.2">
      <c r="A25" s="103"/>
      <c r="B25" s="104">
        <v>45007</v>
      </c>
      <c r="C25" s="95">
        <v>111990440</v>
      </c>
      <c r="D25" s="105">
        <v>610359.6</v>
      </c>
      <c r="E25" s="96">
        <v>14550.289999999999</v>
      </c>
      <c r="F25" s="95">
        <v>2619417.77</v>
      </c>
      <c r="G25" s="103"/>
      <c r="I25" s="7"/>
      <c r="J25" s="7"/>
      <c r="K25" s="7"/>
      <c r="L25" s="7"/>
      <c r="M25" s="103"/>
      <c r="N25" s="103">
        <v>180.02512458514573</v>
      </c>
      <c r="O25" s="103"/>
      <c r="P25" s="103"/>
      <c r="Q25" s="103"/>
      <c r="R25" s="103"/>
      <c r="S25" s="103"/>
      <c r="T25" s="103"/>
      <c r="U25" s="103"/>
      <c r="V25" s="103"/>
      <c r="W25" s="103"/>
      <c r="X25" s="103"/>
      <c r="Y25" s="103"/>
      <c r="Z25" s="103"/>
    </row>
    <row r="26" spans="1:26" ht="13.2">
      <c r="A26" s="103"/>
      <c r="B26" s="104">
        <v>45099</v>
      </c>
      <c r="C26" s="95">
        <v>112731342</v>
      </c>
      <c r="D26" s="105">
        <v>610475.6</v>
      </c>
      <c r="E26" s="96">
        <v>17401</v>
      </c>
      <c r="F26" s="95">
        <v>3039206.27</v>
      </c>
      <c r="G26" s="103"/>
      <c r="I26" s="7"/>
      <c r="J26" s="7" t="s">
        <v>98</v>
      </c>
      <c r="K26" s="7"/>
      <c r="L26" s="7"/>
      <c r="M26" s="103"/>
      <c r="N26" s="103">
        <v>174.65698925349119</v>
      </c>
      <c r="O26" s="103"/>
      <c r="P26" s="103"/>
      <c r="Q26" s="103"/>
      <c r="R26" s="103"/>
      <c r="S26" s="103"/>
      <c r="T26" s="103"/>
      <c r="U26" s="103"/>
      <c r="V26" s="103"/>
      <c r="W26" s="103"/>
      <c r="X26" s="103"/>
      <c r="Y26" s="103"/>
      <c r="Z26" s="103"/>
    </row>
    <row r="27" spans="1:26" ht="13.2">
      <c r="A27" s="103"/>
      <c r="B27" s="104">
        <v>45191</v>
      </c>
      <c r="C27" s="95">
        <v>115209479</v>
      </c>
      <c r="D27" s="105">
        <v>628158</v>
      </c>
      <c r="E27" s="96">
        <v>19648.830000000002</v>
      </c>
      <c r="F27" s="95">
        <v>3252221.7800000003</v>
      </c>
      <c r="G27" s="103"/>
      <c r="I27" s="7"/>
      <c r="J27" s="7" t="s">
        <v>99</v>
      </c>
      <c r="K27" s="7" t="s">
        <v>100</v>
      </c>
      <c r="L27" s="7"/>
      <c r="M27" s="103"/>
      <c r="N27" s="103">
        <v>165.51732495013698</v>
      </c>
      <c r="O27" s="103"/>
      <c r="P27" s="103"/>
      <c r="Q27" s="103"/>
      <c r="R27" s="103"/>
      <c r="S27" s="103"/>
      <c r="T27" s="103"/>
      <c r="U27" s="103"/>
      <c r="V27" s="103"/>
      <c r="W27" s="103"/>
      <c r="X27" s="103"/>
      <c r="Y27" s="103"/>
      <c r="Z27" s="103"/>
    </row>
    <row r="28" spans="1:26" ht="13.2">
      <c r="A28" s="103"/>
      <c r="B28" s="104">
        <v>45282</v>
      </c>
      <c r="C28" s="95">
        <v>116297283</v>
      </c>
      <c r="D28" s="105">
        <v>637286.69999999995</v>
      </c>
      <c r="E28" s="96">
        <v>22444.36</v>
      </c>
      <c r="F28" s="95">
        <v>3684230.91</v>
      </c>
      <c r="G28" s="103"/>
      <c r="I28" s="7"/>
      <c r="J28" s="7" t="s">
        <v>101</v>
      </c>
      <c r="K28" s="7"/>
      <c r="L28" s="7"/>
      <c r="M28" s="103"/>
      <c r="N28" s="103">
        <v>164.14951952294473</v>
      </c>
      <c r="O28" s="103"/>
      <c r="P28" s="103"/>
      <c r="Q28" s="103"/>
      <c r="R28" s="103"/>
      <c r="S28" s="103"/>
      <c r="T28" s="103"/>
      <c r="U28" s="103"/>
      <c r="V28" s="103"/>
      <c r="W28" s="103"/>
      <c r="X28" s="103"/>
      <c r="Y28" s="103"/>
      <c r="Z28" s="103"/>
    </row>
    <row r="29" spans="1:26" ht="13.2">
      <c r="A29" s="103"/>
      <c r="B29" s="104">
        <v>45008</v>
      </c>
      <c r="C29" s="95">
        <v>116263535</v>
      </c>
      <c r="D29" s="105">
        <v>652415.69999999995</v>
      </c>
      <c r="E29" s="96">
        <v>24256.95</v>
      </c>
      <c r="F29" s="95">
        <v>3945016.25</v>
      </c>
      <c r="G29" s="103"/>
      <c r="I29" s="7"/>
      <c r="J29" s="7"/>
      <c r="K29" s="7"/>
      <c r="L29" s="7"/>
      <c r="M29" s="103"/>
      <c r="N29" s="103">
        <v>162.63447176994634</v>
      </c>
      <c r="O29" s="103"/>
      <c r="P29" s="103"/>
      <c r="Q29" s="103"/>
      <c r="R29" s="103"/>
      <c r="S29" s="103"/>
      <c r="T29" s="103"/>
      <c r="U29" s="103"/>
      <c r="V29" s="103"/>
      <c r="W29" s="103"/>
      <c r="X29" s="103"/>
      <c r="Y29" s="103"/>
      <c r="Z29" s="103"/>
    </row>
    <row r="30" spans="1:26" ht="13.2">
      <c r="A30" s="103"/>
      <c r="B30" s="104">
        <v>45100</v>
      </c>
      <c r="C30" s="95">
        <v>118678184</v>
      </c>
      <c r="D30" s="105">
        <v>653623.5</v>
      </c>
      <c r="E30" s="96">
        <v>27648.39</v>
      </c>
      <c r="F30" s="95">
        <v>4371617.32</v>
      </c>
      <c r="G30" s="103"/>
      <c r="I30" s="7"/>
      <c r="J30" s="7"/>
      <c r="K30" s="7"/>
      <c r="L30" s="7"/>
      <c r="M30" s="103"/>
      <c r="N30" s="103">
        <v>158.11471554039858</v>
      </c>
      <c r="O30" s="103"/>
      <c r="P30" s="103"/>
      <c r="Q30" s="103"/>
      <c r="R30" s="103"/>
      <c r="S30" s="103"/>
      <c r="T30" s="103"/>
      <c r="U30" s="103"/>
      <c r="V30" s="103"/>
      <c r="W30" s="103"/>
      <c r="X30" s="103"/>
      <c r="Y30" s="103"/>
      <c r="Z30" s="103"/>
    </row>
    <row r="31" spans="1:26" ht="13.2">
      <c r="A31" s="103"/>
      <c r="B31" s="117"/>
      <c r="C31" s="112"/>
      <c r="D31" s="112"/>
      <c r="E31" s="118">
        <v>31106.32</v>
      </c>
      <c r="F31" s="112">
        <v>4689314.9400000004</v>
      </c>
      <c r="G31" s="103"/>
      <c r="I31" s="113" t="s">
        <v>102</v>
      </c>
      <c r="J31" s="7"/>
      <c r="K31" s="7"/>
      <c r="L31" s="7"/>
      <c r="M31" s="103"/>
      <c r="N31" s="103"/>
      <c r="O31" s="103"/>
      <c r="P31" s="103"/>
      <c r="Q31" s="103"/>
      <c r="R31" s="103"/>
      <c r="S31" s="103"/>
      <c r="T31" s="103"/>
      <c r="U31" s="103"/>
      <c r="V31" s="103"/>
      <c r="W31" s="103"/>
      <c r="X31" s="103"/>
      <c r="Y31" s="103"/>
      <c r="Z31" s="103"/>
    </row>
    <row r="32" spans="1:26" ht="13.2">
      <c r="A32" s="103"/>
      <c r="B32" s="119"/>
      <c r="C32" s="103"/>
      <c r="D32" s="103"/>
      <c r="E32" s="103"/>
      <c r="F32" s="103"/>
      <c r="G32" s="103"/>
      <c r="H32" s="114" t="s">
        <v>51</v>
      </c>
      <c r="I32" s="113" t="s">
        <v>52</v>
      </c>
      <c r="J32" s="113" t="s">
        <v>53</v>
      </c>
      <c r="K32" s="113" t="s">
        <v>54</v>
      </c>
      <c r="L32" s="113" t="s">
        <v>55</v>
      </c>
      <c r="M32" s="103"/>
      <c r="N32" s="103"/>
      <c r="O32" s="103"/>
      <c r="P32" s="103"/>
      <c r="Q32" s="103"/>
      <c r="R32" s="103"/>
      <c r="S32" s="103"/>
      <c r="T32" s="103"/>
      <c r="U32" s="103"/>
      <c r="V32" s="103"/>
      <c r="W32" s="103"/>
      <c r="X32" s="103"/>
      <c r="Y32" s="103"/>
      <c r="Z32" s="103"/>
    </row>
    <row r="33" spans="1:26" ht="13.2">
      <c r="A33" s="103"/>
      <c r="B33" s="103"/>
      <c r="C33" s="103"/>
      <c r="D33" s="103"/>
      <c r="E33" s="103"/>
      <c r="F33" s="103"/>
      <c r="G33" s="103"/>
      <c r="H33" s="115" t="s">
        <v>42</v>
      </c>
      <c r="I33" s="116">
        <v>74960000</v>
      </c>
      <c r="J33" s="116">
        <v>3012000</v>
      </c>
      <c r="K33" s="7">
        <v>24.887</v>
      </c>
      <c r="L33" s="7" t="s">
        <v>94</v>
      </c>
      <c r="M33" s="103"/>
      <c r="N33" s="103"/>
      <c r="O33" s="103"/>
      <c r="P33" s="103"/>
      <c r="Q33" s="103"/>
      <c r="R33" s="103"/>
      <c r="S33" s="103"/>
      <c r="T33" s="103"/>
      <c r="U33" s="103"/>
      <c r="V33" s="103"/>
      <c r="W33" s="103"/>
      <c r="X33" s="103"/>
      <c r="Y33" s="103"/>
      <c r="Z33" s="103"/>
    </row>
    <row r="34" spans="1:26" ht="13.2">
      <c r="A34" s="103"/>
      <c r="B34" s="103"/>
      <c r="C34" s="103"/>
      <c r="D34" s="103"/>
      <c r="E34" s="103"/>
      <c r="F34" s="103"/>
      <c r="G34" s="103"/>
      <c r="H34" s="115" t="s">
        <v>95</v>
      </c>
      <c r="I34" s="116">
        <v>-5791</v>
      </c>
      <c r="J34" s="116">
        <v>3480</v>
      </c>
      <c r="K34" s="7">
        <v>-1.6639999999999999</v>
      </c>
      <c r="L34" s="120">
        <v>0.1086</v>
      </c>
      <c r="M34" s="103"/>
      <c r="N34" s="103"/>
      <c r="O34" s="103"/>
      <c r="P34" s="103"/>
      <c r="Q34" s="103"/>
      <c r="R34" s="103"/>
      <c r="S34" s="103"/>
      <c r="T34" s="103"/>
      <c r="U34" s="103"/>
      <c r="V34" s="103"/>
      <c r="W34" s="103"/>
      <c r="X34" s="103"/>
      <c r="Y34" s="103"/>
      <c r="Z34" s="103"/>
    </row>
    <row r="35" spans="1:26" ht="13.2">
      <c r="A35" s="103"/>
      <c r="B35" s="103"/>
      <c r="C35" s="103"/>
      <c r="D35" s="103"/>
      <c r="E35" s="103"/>
      <c r="F35" s="103"/>
      <c r="G35" s="103"/>
      <c r="H35" s="115" t="s">
        <v>74</v>
      </c>
      <c r="I35" s="116">
        <v>47.65</v>
      </c>
      <c r="J35" s="116">
        <v>20.97</v>
      </c>
      <c r="K35" s="7">
        <v>2.2730000000000001</v>
      </c>
      <c r="L35" s="7" t="s">
        <v>103</v>
      </c>
      <c r="M35" s="103"/>
      <c r="N35" s="103"/>
      <c r="O35" s="103"/>
      <c r="P35" s="103"/>
      <c r="Q35" s="103"/>
      <c r="R35" s="103"/>
      <c r="S35" s="103"/>
      <c r="T35" s="103"/>
      <c r="U35" s="103"/>
      <c r="V35" s="103"/>
      <c r="W35" s="103"/>
      <c r="X35" s="103"/>
      <c r="Y35" s="103"/>
      <c r="Z35" s="103"/>
    </row>
    <row r="36" spans="1:26" ht="13.2">
      <c r="A36" s="103"/>
      <c r="B36" s="103"/>
      <c r="C36" s="103"/>
      <c r="D36" s="103"/>
      <c r="E36" s="103"/>
      <c r="F36" s="103"/>
      <c r="G36" s="103"/>
      <c r="I36" s="7"/>
      <c r="J36" s="7"/>
      <c r="K36" s="7"/>
      <c r="L36" s="7"/>
      <c r="M36" s="103"/>
      <c r="N36" s="103"/>
      <c r="O36" s="103"/>
      <c r="P36" s="103"/>
      <c r="Q36" s="103"/>
      <c r="R36" s="103"/>
      <c r="S36" s="103"/>
      <c r="T36" s="103"/>
      <c r="U36" s="103"/>
      <c r="V36" s="103"/>
      <c r="W36" s="103"/>
      <c r="X36" s="103"/>
      <c r="Y36" s="103"/>
      <c r="Z36" s="103"/>
    </row>
    <row r="37" spans="1:26" ht="13.2">
      <c r="A37" s="103"/>
      <c r="B37" s="103"/>
      <c r="C37" s="103"/>
      <c r="D37" s="103"/>
      <c r="E37" s="103"/>
      <c r="F37" s="103"/>
      <c r="G37" s="103"/>
      <c r="I37" s="7"/>
      <c r="J37" s="7" t="s">
        <v>104</v>
      </c>
      <c r="K37" s="7"/>
      <c r="L37" s="7"/>
      <c r="M37" s="103"/>
      <c r="N37" s="103"/>
      <c r="O37" s="103"/>
      <c r="P37" s="103"/>
      <c r="Q37" s="103"/>
      <c r="R37" s="103"/>
      <c r="S37" s="103"/>
      <c r="T37" s="103"/>
      <c r="U37" s="103"/>
      <c r="V37" s="103"/>
      <c r="W37" s="103"/>
      <c r="X37" s="103"/>
      <c r="Y37" s="103"/>
      <c r="Z37" s="103"/>
    </row>
    <row r="38" spans="1:26" ht="13.2">
      <c r="A38" s="103"/>
      <c r="B38" s="103"/>
      <c r="C38" s="103"/>
      <c r="D38" s="103"/>
      <c r="E38" s="103"/>
      <c r="F38" s="103"/>
      <c r="G38" s="103"/>
      <c r="I38" s="7"/>
      <c r="J38" s="7" t="s">
        <v>105</v>
      </c>
      <c r="K38" s="7" t="s">
        <v>106</v>
      </c>
      <c r="L38" s="7"/>
      <c r="M38" s="103"/>
      <c r="N38" s="103"/>
      <c r="O38" s="103"/>
      <c r="P38" s="103"/>
      <c r="Q38" s="103"/>
      <c r="R38" s="103"/>
      <c r="S38" s="103"/>
      <c r="T38" s="103"/>
      <c r="U38" s="103"/>
      <c r="V38" s="103"/>
      <c r="W38" s="103"/>
      <c r="X38" s="103"/>
      <c r="Y38" s="103"/>
      <c r="Z38" s="103"/>
    </row>
    <row r="39" spans="1:26" ht="13.2">
      <c r="A39" s="103"/>
      <c r="B39" s="103"/>
      <c r="C39" s="103"/>
      <c r="D39" s="103"/>
      <c r="E39" s="103"/>
      <c r="F39" s="103"/>
      <c r="G39" s="103"/>
      <c r="I39" s="7"/>
      <c r="J39" s="7" t="s">
        <v>107</v>
      </c>
      <c r="K39" s="7"/>
      <c r="L39" s="7"/>
      <c r="M39" s="103"/>
      <c r="N39" s="103"/>
      <c r="O39" s="103"/>
      <c r="P39" s="103"/>
      <c r="Q39" s="103"/>
      <c r="R39" s="103"/>
      <c r="S39" s="103"/>
      <c r="T39" s="103"/>
      <c r="U39" s="103"/>
      <c r="V39" s="103"/>
      <c r="W39" s="103"/>
      <c r="X39" s="103"/>
      <c r="Y39" s="103"/>
      <c r="Z39" s="103"/>
    </row>
    <row r="40" spans="1:26" ht="13.2">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spans="1:26" ht="13.2">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spans="1:26" ht="13.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spans="1:26" ht="13.2">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spans="1:26" ht="13.2">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spans="1:26" ht="13.2">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spans="1:26" ht="13.2">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spans="1:26" ht="13.2">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spans="1:26" ht="13.2">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spans="1:26" ht="13.2">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spans="1:26" ht="13.2">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spans="1:26" ht="13.2">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spans="1:26" ht="13.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spans="1:26" ht="13.2">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spans="1:26" ht="13.2">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spans="1:26" ht="13.2">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spans="1:26" ht="13.2">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spans="1:26" ht="13.2">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spans="1:26" ht="13.2">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spans="1:26" ht="13.2">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spans="1:26" ht="13.2">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spans="1:26" ht="13.2">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spans="1:26" ht="13.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spans="1:26" ht="13.2">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spans="1:26" ht="13.2">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spans="1:26" ht="13.2">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spans="1:26" ht="13.2">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spans="1:26" ht="13.2">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spans="1:26" ht="13.2">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spans="1:26" ht="13.2">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spans="1:26" ht="13.2">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spans="1:26" ht="13.2">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spans="1:26" ht="13.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spans="1:26" ht="13.2">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spans="1:26" ht="13.2">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spans="1:26" ht="13.2">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spans="1:26" ht="13.2">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spans="1:26" ht="13.2">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spans="1:26" ht="13.2">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spans="1:26" ht="13.2">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spans="1:26" ht="13.2">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spans="1:26" ht="13.2">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spans="1:26" ht="13.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spans="1:26" ht="13.2">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spans="1:26" ht="13.2">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spans="1:26" ht="13.2">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spans="1:26" ht="13.2">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spans="1:26" ht="13.2">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spans="1:26" ht="13.2">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spans="1:26" ht="13.2">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spans="1:26" ht="13.2">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spans="1:26" ht="13.2">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spans="1:26" ht="13.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spans="1:26" ht="13.2">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spans="1:26" ht="13.2">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spans="1:26" ht="13.2">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spans="1:26" ht="13.2">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spans="1:26" ht="13.2">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spans="1:26" ht="13.2">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spans="1:26" ht="13.2">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spans="1:26" ht="13.2">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spans="1:26" ht="13.2">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spans="1:26" ht="13.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spans="1:26" ht="13.2">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spans="1:26" ht="13.2">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spans="1:26" ht="13.2">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spans="1:26" ht="13.2">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spans="1:26" ht="13.2">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spans="1:26" ht="13.2">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spans="1:26" ht="13.2">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spans="1:26" ht="13.2">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spans="1:26" ht="13.2">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spans="1:26" ht="13.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spans="1:26" ht="13.2">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spans="1:26" ht="13.2">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spans="1:26" ht="13.2">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spans="1:26" ht="13.2">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spans="1:26" ht="13.2">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spans="1:26" ht="13.2">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spans="1:26" ht="13.2">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spans="1:26" ht="13.2">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spans="1:26" ht="13.2">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spans="1:26" ht="13.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spans="1:26" ht="13.2">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spans="1:26" ht="13.2">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spans="1:26" ht="13.2">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spans="1:26" ht="13.2">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spans="1:26" ht="13.2">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spans="1:26" ht="13.2">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spans="1:26" ht="13.2">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spans="1:26" ht="13.2">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spans="1:26" ht="13.2">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spans="1:26" ht="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spans="1:26" ht="13.2">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spans="1:26" ht="13.2">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spans="1:26" ht="13.2">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spans="1:26" ht="13.2">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spans="1:26" ht="13.2">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spans="1:26" ht="13.2">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spans="1:26" ht="13.2">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spans="1:26" ht="13.2">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spans="1:26" ht="13.2">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spans="1:26" ht="13.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spans="1:26" ht="13.2">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spans="1:26" ht="13.2">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spans="1:26" ht="13.2">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spans="1:26" ht="13.2">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spans="1:26" ht="13.2">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spans="1:26" ht="13.2">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spans="1:26" ht="13.2">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spans="1:26" ht="13.2">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spans="1:26" ht="13.2">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spans="1:26" ht="13.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spans="1:26" ht="13.2">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spans="1:26" ht="13.2">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spans="1:26" ht="13.2">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spans="1:26" ht="13.2">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spans="1:26" ht="13.2">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spans="1:26" ht="13.2">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spans="1:26" ht="13.2">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spans="1:26" ht="13.2">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spans="1:26" ht="13.2">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spans="1:26" ht="13.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spans="1:26" ht="13.2">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spans="1:26" ht="13.2">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spans="1:26" ht="13.2">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spans="1:26" ht="13.2">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spans="1:26" ht="13.2">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spans="1:26" ht="13.2">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spans="1:26" ht="13.2">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spans="1:26" ht="13.2">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spans="1:26" ht="13.2">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spans="1:26" ht="13.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spans="1:26" ht="13.2">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spans="1:26" ht="13.2">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spans="1:26" ht="13.2">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spans="1:26" ht="13.2">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spans="1:26" ht="13.2">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spans="1:26" ht="13.2">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spans="1:26" ht="13.2">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spans="1:26" ht="13.2">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spans="1:26" ht="13.2">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spans="1:26" ht="13.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spans="1:26" ht="13.2">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spans="1:26" ht="13.2">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spans="1:26" ht="13.2">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spans="1:26" ht="13.2">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spans="1:26" ht="13.2">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spans="1:26" ht="13.2">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spans="1:26" ht="13.2">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spans="1:26" ht="13.2">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spans="1:26" ht="13.2">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spans="1:26" ht="13.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spans="1:26" ht="13.2">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spans="1:26" ht="13.2">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spans="1:26" ht="13.2">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spans="1:26" ht="13.2">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spans="1:26" ht="13.2">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spans="1:26" ht="13.2">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spans="1:26" ht="13.2">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spans="1:26" ht="13.2">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spans="1:26" ht="13.2">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spans="1:26" ht="13.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spans="1:26" ht="13.2">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spans="1:26" ht="13.2">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spans="1:26" ht="13.2">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spans="1:26" ht="13.2">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spans="1:26" ht="13.2">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spans="1:26" ht="13.2">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spans="1:26" ht="13.2">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spans="1:26" ht="13.2">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spans="1:26" ht="13.2">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spans="1:26" ht="13.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spans="1:26" ht="13.2">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spans="1:26" ht="13.2">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spans="1:26" ht="13.2">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spans="1:26" ht="13.2">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spans="1:26" ht="13.2">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spans="1:26" ht="13.2">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spans="1:26" ht="13.2">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spans="1:26" ht="13.2">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spans="1:26" ht="13.2">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spans="1:26" ht="13.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spans="1:26" ht="13.2">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spans="1:26" ht="13.2">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spans="1:26" ht="13.2">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spans="1:26" ht="13.2">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spans="1:26" ht="13.2">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spans="1:26" ht="13.2">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spans="1:26" ht="13.2">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spans="1:26" ht="13.2">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spans="1:26" ht="13.2">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spans="1:26" ht="1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spans="1:26" ht="13.2">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spans="1:26" ht="13.2">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spans="1:26" ht="13.2">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spans="1:26" ht="13.2">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spans="1:26" ht="13.2">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spans="1:26" ht="13.2">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spans="1:26" ht="13.2">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spans="1:26" ht="13.2">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spans="1:26" ht="13.2">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spans="1:26" ht="13.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spans="1:26" ht="13.2">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spans="1:26" ht="13.2">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spans="1:26" ht="13.2">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spans="1:26" ht="13.2">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spans="1:26" ht="13.2">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spans="1:26" ht="13.2">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spans="1:26" ht="13.2">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spans="1:26" ht="13.2">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spans="1:26" ht="13.2">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spans="1:26" ht="13.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spans="1:26" ht="13.2">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spans="1:26" ht="13.2">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spans="1:26" ht="13.2">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spans="1:26" ht="13.2">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spans="1:26" ht="13.2">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spans="1:26" ht="13.2">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spans="1:26" ht="13.2">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spans="1:26" ht="13.2">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spans="1:26" ht="13.2">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spans="1:26" ht="13.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spans="1:26" ht="13.2">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spans="1:26" ht="13.2">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spans="1:26" ht="13.2">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spans="1:26" ht="13.2">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spans="1:26" ht="13.2">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spans="1:26" ht="13.2">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spans="1:26" ht="13.2">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spans="1:26" ht="13.2">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spans="1:26" ht="13.2">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spans="1:26" ht="13.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spans="1:26" ht="13.2">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spans="1:26" ht="13.2">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spans="1:26" ht="13.2">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spans="1:26" ht="13.2">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spans="1:26" ht="13.2">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spans="1:26" ht="13.2">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spans="1:26" ht="13.2">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spans="1:26" ht="13.2">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spans="1:26" ht="13.2">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spans="1:26" ht="13.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spans="1:26" ht="13.2">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spans="1:26" ht="13.2">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spans="1:26" ht="13.2">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spans="1:26" ht="13.2">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spans="1:26" ht="13.2">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spans="1:26" ht="13.2">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spans="1:26" ht="13.2">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spans="1:26" ht="13.2">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spans="1:26" ht="13.2">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spans="1:26" ht="13.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spans="1:26" ht="13.2">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spans="1:26" ht="13.2">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spans="1:26" ht="13.2">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spans="1:26" ht="13.2">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spans="1:26" ht="13.2">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spans="1:26" ht="13.2">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spans="1:26" ht="13.2">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spans="1:26" ht="13.2">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spans="1:26" ht="13.2">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spans="1:26" ht="13.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spans="1:26" ht="13.2">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spans="1:26" ht="13.2">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spans="1:26" ht="13.2">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spans="1:26" ht="13.2">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spans="1:26" ht="13.2">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spans="1:26" ht="13.2">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spans="1:26" ht="13.2">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spans="1:26" ht="13.2">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spans="1:26" ht="13.2">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spans="1:26" ht="13.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spans="1:26" ht="13.2">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spans="1:26" ht="13.2">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spans="1:26" ht="13.2">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spans="1:26" ht="13.2">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spans="1:26" ht="13.2">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spans="1:26" ht="13.2">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spans="1:26" ht="13.2">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spans="1:26" ht="13.2">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spans="1:26" ht="13.2">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spans="1:26" ht="13.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spans="1:26" ht="13.2">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spans="1:26" ht="13.2">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spans="1:26" ht="13.2">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spans="1:26" ht="13.2">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spans="1:26" ht="13.2">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spans="1:26" ht="13.2">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spans="1:26" ht="13.2">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spans="1:26" ht="13.2">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spans="1:26" ht="13.2">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spans="1:26" ht="1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spans="1:26" ht="13.2">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spans="1:26" ht="13.2">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spans="1:26" ht="13.2">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spans="1:26" ht="13.2">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spans="1:26" ht="13.2">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spans="1:26" ht="13.2">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spans="1:26" ht="13.2">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spans="1:26" ht="13.2">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spans="1:26" ht="13.2">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spans="1:26" ht="13.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spans="1:26" ht="13.2">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spans="1:26" ht="13.2">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spans="1:26" ht="13.2">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spans="1:26" ht="13.2">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spans="1:26" ht="13.2">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spans="1:26" ht="13.2">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spans="1:26" ht="13.2">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spans="1:26" ht="13.2">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spans="1:26" ht="13.2">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spans="1:26" ht="13.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spans="1:26" ht="13.2">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spans="1:26" ht="13.2">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spans="1:26" ht="13.2">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spans="1:26" ht="13.2">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spans="1:26" ht="13.2">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spans="1:26" ht="13.2">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spans="1:26" ht="13.2">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spans="1:26" ht="13.2">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spans="1:26" ht="13.2">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spans="1:26" ht="13.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spans="1:26" ht="13.2">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spans="1:26" ht="13.2">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spans="1:26" ht="13.2">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spans="1:26" ht="13.2">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spans="1:26" ht="13.2">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spans="1:26" ht="13.2">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spans="1:26" ht="13.2">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spans="1:26" ht="13.2">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spans="1:26" ht="13.2">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spans="1:26" ht="13.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spans="1:26" ht="13.2">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spans="1:26" ht="13.2">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spans="1:26" ht="13.2">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spans="1:26" ht="13.2">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spans="1:26" ht="13.2">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spans="1:26" ht="13.2">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spans="1:26" ht="13.2">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spans="1:26" ht="13.2">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spans="1:26" ht="13.2">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spans="1:26" ht="13.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spans="1:26" ht="13.2">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spans="1:26" ht="13.2">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spans="1:26" ht="13.2">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spans="1:26" ht="13.2">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spans="1:26" ht="13.2">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spans="1:26" ht="13.2">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spans="1:26" ht="13.2">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spans="1:26" ht="13.2">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spans="1:26" ht="13.2">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spans="1:26" ht="13.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spans="1:26" ht="13.2">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spans="1:26" ht="13.2">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spans="1:26" ht="13.2">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spans="1:26" ht="13.2">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spans="1:26" ht="13.2">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spans="1:26" ht="13.2">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spans="1:26" ht="13.2">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spans="1:26" ht="13.2">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spans="1:26" ht="13.2">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spans="1:26" ht="13.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spans="1:26" ht="13.2">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spans="1:26" ht="13.2">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spans="1:26" ht="13.2">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spans="1:26" ht="13.2">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spans="1:26" ht="13.2">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spans="1:26" ht="13.2">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spans="1:26" ht="13.2">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spans="1:26" ht="13.2">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spans="1:26" ht="13.2">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spans="1:26" ht="13.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spans="1:26" ht="13.2">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spans="1:26" ht="13.2">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spans="1:26" ht="13.2">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spans="1:26" ht="13.2">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spans="1:26" ht="13.2">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spans="1:26" ht="13.2">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spans="1:26" ht="13.2">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spans="1:26" ht="13.2">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spans="1:26" ht="13.2">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spans="1:26" ht="13.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spans="1:26" ht="13.2">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spans="1:26" ht="13.2">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spans="1:26" ht="13.2">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spans="1:26" ht="13.2">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spans="1:26" ht="13.2">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spans="1:26" ht="13.2">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spans="1:26" ht="13.2">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spans="1:26" ht="13.2">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spans="1:26" ht="13.2">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spans="1:26" ht="1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spans="1:26" ht="13.2">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spans="1:26" ht="13.2">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spans="1:26" ht="13.2">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spans="1:26" ht="13.2">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spans="1:26" ht="13.2">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spans="1:26" ht="13.2">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spans="1:26" ht="13.2">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spans="1:26" ht="13.2">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spans="1:26" ht="13.2">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spans="1:26" ht="13.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spans="1:26" ht="13.2">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spans="1:26" ht="13.2">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spans="1:26" ht="13.2">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spans="1:26" ht="13.2">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spans="1:26" ht="13.2">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spans="1:26" ht="13.2">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spans="1:26" ht="13.2">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spans="1:26" ht="13.2">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spans="1:26" ht="13.2">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spans="1:26" ht="13.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spans="1:26" ht="13.2">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spans="1:26" ht="13.2">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spans="1:26" ht="13.2">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spans="1:26" ht="13.2">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spans="1:26" ht="13.2">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spans="1:26" ht="13.2">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spans="1:26" ht="13.2">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spans="1:26" ht="13.2">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spans="1:26" ht="13.2">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spans="1:26" ht="13.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spans="1:26" ht="13.2">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spans="1:26" ht="13.2">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spans="1:26" ht="13.2">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spans="1:26" ht="13.2">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spans="1:26" ht="13.2">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spans="1:26" ht="13.2">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spans="1:26" ht="13.2">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spans="1:26" ht="13.2">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spans="1:26" ht="13.2">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spans="1:26" ht="13.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spans="1:26" ht="13.2">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spans="1:26" ht="13.2">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spans="1:26" ht="13.2">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spans="1:26" ht="13.2">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spans="1:26" ht="13.2">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spans="1:26" ht="13.2">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spans="1:26" ht="13.2">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spans="1:26" ht="13.2">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spans="1:26" ht="13.2">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spans="1:26" ht="13.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spans="1:26" ht="13.2">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spans="1:26" ht="13.2">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spans="1:26" ht="13.2">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spans="1:26" ht="13.2">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spans="1:26" ht="13.2">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spans="1:26" ht="13.2">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spans="1:26" ht="13.2">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spans="1:26" ht="13.2">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spans="1:26" ht="13.2">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spans="1:26" ht="13.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spans="1:26" ht="13.2">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spans="1:26" ht="13.2">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spans="1:26" ht="13.2">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spans="1:26" ht="13.2">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spans="1:26" ht="13.2">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spans="1:26" ht="13.2">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spans="1:26" ht="13.2">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spans="1:26" ht="13.2">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spans="1:26" ht="13.2">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spans="1:26" ht="13.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spans="1:26" ht="13.2">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spans="1:26" ht="13.2">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spans="1:26" ht="13.2">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spans="1:26" ht="13.2">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spans="1:26" ht="13.2">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spans="1:26" ht="13.2">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spans="1:26" ht="13.2">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spans="1:26" ht="13.2">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spans="1:26" ht="13.2">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spans="1:26" ht="13.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spans="1:26" ht="13.2">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spans="1:26" ht="13.2">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spans="1:26" ht="13.2">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spans="1:26" ht="13.2">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spans="1:26" ht="13.2">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spans="1:26" ht="13.2">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spans="1:26" ht="13.2">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spans="1:26" ht="13.2">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spans="1:26" ht="13.2">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spans="1:26" ht="13.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spans="1:26" ht="13.2">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spans="1:26" ht="13.2">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spans="1:26" ht="13.2">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spans="1:26" ht="13.2">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spans="1:26" ht="13.2">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spans="1:26" ht="13.2">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spans="1:26" ht="13.2">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spans="1:26" ht="13.2">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spans="1:26" ht="13.2">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spans="1:26" ht="1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spans="1:26" ht="13.2">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spans="1:26" ht="13.2">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spans="1:26" ht="13.2">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spans="1:26" ht="13.2">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spans="1:26" ht="13.2">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spans="1:26" ht="13.2">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spans="1:26" ht="13.2">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spans="1:26" ht="13.2">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spans="1:26" ht="13.2">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spans="1:26" ht="13.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spans="1:26" ht="13.2">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spans="1:26" ht="13.2">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spans="1:26" ht="13.2">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spans="1:26" ht="13.2">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spans="1:26" ht="13.2">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spans="1:26" ht="13.2">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spans="1:26" ht="13.2">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spans="1:26" ht="13.2">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spans="1:26" ht="13.2">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spans="1:26" ht="13.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spans="1:26" ht="13.2">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spans="1:26" ht="13.2">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spans="1:26" ht="13.2">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spans="1:26" ht="13.2">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spans="1:26" ht="13.2">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spans="1:26" ht="13.2">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spans="1:26" ht="13.2">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spans="1:26" ht="13.2">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spans="1:26" ht="13.2">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spans="1:26" ht="13.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spans="1:26" ht="13.2">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spans="1:26" ht="13.2">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spans="1:26" ht="13.2">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spans="1:26" ht="13.2">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spans="1:26" ht="13.2">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spans="1:26" ht="13.2">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spans="1:26" ht="13.2">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spans="1:26" ht="13.2">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spans="1:26" ht="13.2">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spans="1:26" ht="13.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spans="1:26" ht="13.2">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spans="1:26" ht="13.2">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spans="1:26" ht="13.2">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spans="1:26" ht="13.2">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spans="1:26" ht="13.2">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spans="1:26" ht="13.2">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spans="1:26" ht="13.2">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spans="1:26" ht="13.2">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spans="1:26" ht="13.2">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spans="1:26" ht="13.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spans="1:26" ht="13.2">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spans="1:26" ht="13.2">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spans="1:26" ht="13.2">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spans="1:26" ht="13.2">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spans="1:26" ht="13.2">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spans="1:26" ht="13.2">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spans="1:26" ht="13.2">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spans="1:26" ht="13.2">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spans="1:26" ht="13.2">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spans="1:26" ht="13.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spans="1:26" ht="13.2">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spans="1:26" ht="13.2">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spans="1:26" ht="13.2">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spans="1:26" ht="13.2">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spans="1:26" ht="13.2">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spans="1:26" ht="13.2">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spans="1:26" ht="13.2">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spans="1:26" ht="13.2">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spans="1:26" ht="13.2">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spans="1:26" ht="13.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spans="1:26" ht="13.2">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spans="1:26" ht="13.2">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spans="1:26" ht="13.2">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spans="1:26" ht="13.2">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spans="1:26" ht="13.2">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spans="1:26" ht="13.2">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spans="1:26" ht="13.2">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spans="1:26" ht="13.2">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spans="1:26" ht="13.2">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spans="1:26" ht="13.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spans="1:26" ht="13.2">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spans="1:26" ht="13.2">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spans="1:26" ht="13.2">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spans="1:26" ht="13.2">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spans="1:26" ht="13.2">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spans="1:26" ht="13.2">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spans="1:26" ht="13.2">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spans="1:26" ht="13.2">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spans="1:26" ht="13.2">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spans="1:26" ht="13.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spans="1:26" ht="13.2">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spans="1:26" ht="13.2">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spans="1:26" ht="13.2">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spans="1:26" ht="13.2">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spans="1:26" ht="13.2">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spans="1:26" ht="13.2">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spans="1:26" ht="13.2">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spans="1:26" ht="13.2">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spans="1:26" ht="13.2">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spans="1:26" ht="1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spans="1:26" ht="13.2">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spans="1:26" ht="13.2">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spans="1:26" ht="13.2">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spans="1:26" ht="13.2">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spans="1:26" ht="13.2">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spans="1:26" ht="13.2">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spans="1:26" ht="13.2">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spans="1:26" ht="13.2">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spans="1:26" ht="13.2">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spans="1:26" ht="13.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spans="1:26" ht="13.2">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spans="1:26" ht="13.2">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spans="1:26" ht="13.2">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spans="1:26" ht="13.2">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spans="1:26" ht="13.2">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spans="1:26" ht="13.2">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spans="1:26" ht="13.2">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spans="1:26" ht="13.2">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spans="1:26" ht="13.2">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spans="1:26" ht="13.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spans="1:26" ht="13.2">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spans="1:26" ht="13.2">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spans="1:26" ht="13.2">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spans="1:26" ht="13.2">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spans="1:26" ht="13.2">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spans="1:26" ht="13.2">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spans="1:26" ht="13.2">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spans="1:26" ht="13.2">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spans="1:26" ht="13.2">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spans="1:26" ht="13.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spans="1:26" ht="13.2">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spans="1:26" ht="13.2">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spans="1:26" ht="13.2">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spans="1:26" ht="13.2">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spans="1:26" ht="13.2">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spans="1:26" ht="13.2">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spans="1:26" ht="13.2">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spans="1:26" ht="13.2">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spans="1:26" ht="13.2">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spans="1:26" ht="13.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spans="1:26" ht="13.2">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spans="1:26" ht="13.2">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spans="1:26" ht="13.2">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spans="1:26" ht="13.2">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spans="1:26" ht="13.2">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spans="1:26" ht="13.2">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spans="1:26" ht="13.2">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spans="1:26" ht="13.2">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spans="1:26" ht="13.2">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spans="1:26" ht="13.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spans="1:26" ht="13.2">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spans="1:26" ht="13.2">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spans="1:26" ht="13.2">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spans="1:26" ht="13.2">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spans="1:26" ht="13.2">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spans="1:26" ht="13.2">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spans="1:26" ht="13.2">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spans="1:26" ht="13.2">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spans="1:26" ht="13.2">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spans="1:26" ht="13.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spans="1:26" ht="13.2">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spans="1:26" ht="13.2">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spans="1:26" ht="13.2">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spans="1:26" ht="13.2">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spans="1:26" ht="13.2">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spans="1:26" ht="13.2">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spans="1:26" ht="13.2">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spans="1:26" ht="13.2">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spans="1:26" ht="13.2">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spans="1:26" ht="13.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spans="1:26" ht="13.2">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spans="1:26" ht="13.2">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spans="1:26" ht="13.2">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spans="1:26" ht="13.2">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spans="1:26" ht="13.2">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spans="1:26" ht="13.2">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spans="1:26" ht="13.2">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spans="1:26" ht="13.2">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spans="1:26" ht="13.2">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spans="1:26" ht="13.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spans="1:26" ht="13.2">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spans="1:26" ht="13.2">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spans="1:26" ht="13.2">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spans="1:26" ht="13.2">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spans="1:26" ht="13.2">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spans="1:26" ht="13.2">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spans="1:26" ht="13.2">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spans="1:26" ht="13.2">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spans="1:26" ht="13.2">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spans="1:26" ht="13.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spans="1:26" ht="13.2">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spans="1:26" ht="13.2">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spans="1:26" ht="13.2">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spans="1:26" ht="13.2">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spans="1:26" ht="13.2">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spans="1:26" ht="13.2">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spans="1:26" ht="13.2">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spans="1:26" ht="13.2">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spans="1:26" ht="13.2">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spans="1:26" ht="1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spans="1:26" ht="13.2">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spans="1:26" ht="13.2">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spans="1:26" ht="13.2">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spans="1:26" ht="13.2">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spans="1:26" ht="13.2">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spans="1:26" ht="13.2">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spans="1:26" ht="13.2">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spans="1:26" ht="13.2">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spans="1:26" ht="13.2">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spans="1:26" ht="13.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spans="1:26" ht="13.2">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spans="1:26" ht="13.2">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spans="1:26" ht="13.2">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spans="1:26" ht="13.2">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spans="1:26" ht="13.2">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spans="1:26" ht="13.2">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spans="1:26" ht="13.2">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spans="1:26" ht="13.2">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spans="1:26" ht="13.2">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spans="1:26" ht="13.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spans="1:26" ht="13.2">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spans="1:26" ht="13.2">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spans="1:26" ht="13.2">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spans="1:26" ht="13.2">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spans="1:26" ht="13.2">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spans="1:26" ht="13.2">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spans="1:26" ht="13.2">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spans="1:26" ht="13.2">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spans="1:26" ht="13.2">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spans="1:26" ht="13.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spans="1:26" ht="13.2">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spans="1:26" ht="13.2">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spans="1:26" ht="13.2">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spans="1:26" ht="13.2">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spans="1:26" ht="13.2">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spans="1:26" ht="13.2">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spans="1:26" ht="13.2">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spans="1:26" ht="13.2">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spans="1:26" ht="13.2">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spans="1:26" ht="13.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spans="1:26" ht="13.2">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spans="1:26" ht="13.2">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spans="1:26" ht="13.2">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spans="1:26" ht="13.2">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spans="1:26" ht="13.2">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spans="1:26" ht="13.2">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spans="1:26" ht="13.2">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spans="1:26" ht="13.2">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spans="1:26" ht="13.2">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spans="1:26" ht="13.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spans="1:26" ht="13.2">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spans="1:26" ht="13.2">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spans="1:26" ht="13.2">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spans="1:26" ht="13.2">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spans="1:26" ht="13.2">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spans="1:26" ht="13.2">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spans="1:26" ht="13.2">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spans="1:26" ht="13.2">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spans="1:26" ht="13.2">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spans="1:26" ht="13.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spans="1:26" ht="13.2">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spans="1:26" ht="13.2">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spans="1:26" ht="13.2">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spans="1:26" ht="13.2">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spans="1:26" ht="13.2">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spans="1:26" ht="13.2">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spans="1:26" ht="13.2">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spans="1:26" ht="13.2">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spans="1:26" ht="13.2">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spans="1:26" ht="13.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spans="1:26" ht="13.2">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spans="1:26" ht="13.2">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spans="1:26" ht="13.2">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spans="1:26" ht="13.2">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spans="1:26" ht="13.2">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spans="1:26" ht="13.2">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spans="1:26" ht="13.2">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spans="1:26" ht="13.2">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spans="1:26" ht="13.2">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spans="1:26" ht="13.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spans="1:26" ht="13.2">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spans="1:26" ht="13.2">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spans="1:26" ht="13.2">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spans="1:26" ht="13.2">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spans="1:26" ht="13.2">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spans="1:26" ht="13.2">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spans="1:26" ht="13.2">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spans="1:26" ht="13.2">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spans="1:26" ht="13.2">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spans="1:26" ht="13.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spans="1:26" ht="13.2">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spans="1:26" ht="13.2">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spans="1:26" ht="13.2">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spans="1:26" ht="13.2">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spans="1:26" ht="13.2">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spans="1:26" ht="13.2">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spans="1:26" ht="13.2">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spans="1:26" ht="13.2">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spans="1:26" ht="13.2">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spans="1:26" ht="1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spans="1:26" ht="13.2">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spans="1:26" ht="13.2">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spans="1:26" ht="13.2">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spans="1:26" ht="13.2">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spans="1:26" ht="13.2">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spans="1:26" ht="13.2">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spans="1:26" ht="13.2">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spans="1:26" ht="13.2">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spans="1:26" ht="13.2">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spans="1:26" ht="13.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spans="1:26" ht="13.2">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spans="1:26" ht="13.2">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spans="1:26" ht="13.2">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spans="1:26" ht="13.2">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spans="1:26" ht="13.2">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spans="1:26" ht="13.2">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spans="1:26" ht="13.2">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spans="1:26" ht="13.2">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spans="1:26" ht="13.2">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spans="1:26" ht="13.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spans="1:26" ht="13.2">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spans="1:26" ht="13.2">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spans="1:26" ht="13.2">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spans="1:26" ht="13.2">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spans="1:26" ht="13.2">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spans="1:26" ht="13.2">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spans="1:26" ht="13.2">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spans="1:26" ht="13.2">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spans="1:26" ht="13.2">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spans="1:26" ht="13.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spans="1:26" ht="13.2">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spans="1:26" ht="13.2">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spans="1:26" ht="13.2">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spans="1:26" ht="13.2">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spans="1:26" ht="13.2">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spans="1:26" ht="13.2">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spans="1:26" ht="13.2">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spans="1:26" ht="13.2">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spans="1:26" ht="13.2">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spans="1:26" ht="13.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spans="1:26" ht="13.2">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spans="1:26" ht="13.2">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spans="1:26" ht="13.2">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spans="1:26" ht="13.2">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spans="1:26" ht="13.2">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spans="1:26" ht="13.2">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spans="1:26" ht="13.2">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spans="1:26" ht="13.2">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spans="1:26" ht="13.2">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spans="1:26" ht="13.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spans="1:26" ht="13.2">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spans="1:26" ht="13.2">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spans="1:26" ht="13.2">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spans="1:26" ht="13.2">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spans="1:26" ht="13.2">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spans="1:26" ht="13.2">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spans="1:26" ht="13.2">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spans="1:26" ht="13.2">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spans="1:26" ht="13.2">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spans="1:26" ht="13.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spans="1:26" ht="13.2">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spans="1:26" ht="13.2">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spans="1:26" ht="13.2">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spans="1:26" ht="13.2">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spans="1:26" ht="13.2">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spans="1:26" ht="13.2">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spans="1:26" ht="13.2">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spans="1:26" ht="13.2">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spans="1:26" ht="13.2">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spans="1:26" ht="13.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spans="1:26" ht="13.2">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spans="1:26" ht="13.2">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spans="1:26" ht="13.2">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spans="1:26" ht="13.2">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spans="1:26" ht="13.2">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spans="1:26" ht="13.2">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spans="1:26" ht="13.2">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spans="1:26" ht="13.2">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spans="1:26" ht="13.2">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spans="1:26" ht="13.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spans="1:26" ht="13.2">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spans="1:26" ht="13.2">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spans="1:26" ht="13.2">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spans="1:26" ht="13.2">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spans="1:26" ht="13.2">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spans="1:26" ht="13.2">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spans="1:26" ht="13.2">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spans="1:26" ht="13.2">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spans="1:26" ht="13.2">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spans="1:26" ht="13.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spans="1:26" ht="13.2">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spans="1:26" ht="13.2">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spans="1:26" ht="13.2">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spans="1:26" ht="13.2">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spans="1:26" ht="13.2">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spans="1:26" ht="13.2">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spans="1:26" ht="13.2">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spans="1:26" ht="13.2">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spans="1:26" ht="13.2">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spans="1:26" ht="1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spans="1:26" ht="13.2">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spans="1:26" ht="13.2">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spans="1:26" ht="13.2">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spans="1:26" ht="13.2">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spans="1:26" ht="13.2">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spans="1:26" ht="13.2">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spans="1:26" ht="13.2">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spans="1:26" ht="13.2">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spans="1:26" ht="13.2">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spans="1:26" ht="13.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spans="1:26" ht="13.2">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spans="1:26" ht="13.2">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spans="1:26" ht="13.2">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spans="1:26" ht="13.2">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spans="1:26" ht="13.2">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spans="1:26" ht="13.2">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spans="1:26" ht="13.2">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spans="1:26" ht="13.2">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spans="1:26" ht="13.2">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spans="1:26" ht="13.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spans="1:26" ht="13.2">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spans="1:26" ht="13.2">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spans="1:26" ht="13.2">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spans="1:26" ht="13.2">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spans="1:26" ht="13.2">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spans="1:26" ht="13.2">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spans="1:26" ht="13.2">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spans="1:26" ht="13.2">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spans="1:26" ht="13.2">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spans="1:26" ht="13.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spans="1:26" ht="13.2">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spans="1:26" ht="13.2">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spans="1:26" ht="13.2">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spans="1:26" ht="13.2">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spans="1:26" ht="13.2">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spans="1:26" ht="13.2">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spans="1:26" ht="13.2">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spans="1:26" ht="13.2">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spans="1:26" ht="13.2">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spans="1:26" ht="13.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spans="1:26" ht="13.2">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spans="1:26" ht="13.2">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spans="1:26" ht="13.2">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spans="1:26" ht="13.2">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spans="1:26" ht="13.2">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spans="1:26" ht="13.2">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spans="1:26" ht="13.2">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spans="1:26" ht="13.2">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spans="1:26" ht="13.2">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spans="1:26" ht="13.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spans="1:26" ht="13.2">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spans="1:26" ht="13.2">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spans="1:26" ht="13.2">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spans="1:26" ht="13.2">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spans="1:26" ht="13.2">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spans="1:26" ht="13.2">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spans="1:26" ht="13.2">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spans="1:26" ht="13.2">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spans="1:26" ht="13.2">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spans="1:26" ht="13.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spans="1:26" ht="13.2">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sheetData>
  <mergeCells count="2">
    <mergeCell ref="H2:J2"/>
    <mergeCell ref="H10:J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29"/>
  <sheetViews>
    <sheetView workbookViewId="0">
      <selection activeCell="H18" sqref="H18"/>
    </sheetView>
  </sheetViews>
  <sheetFormatPr defaultColWidth="12.6640625" defaultRowHeight="15.75" customHeight="1"/>
  <sheetData>
    <row r="1" spans="1:6" ht="78.599999999999994" customHeight="1">
      <c r="A1" s="93" t="s">
        <v>0</v>
      </c>
      <c r="B1" s="93" t="s">
        <v>88</v>
      </c>
      <c r="C1" s="93" t="s">
        <v>89</v>
      </c>
      <c r="D1" s="93" t="s">
        <v>90</v>
      </c>
      <c r="E1" s="93" t="s">
        <v>91</v>
      </c>
      <c r="F1" s="93" t="s">
        <v>114</v>
      </c>
    </row>
    <row r="2" spans="1:6" ht="13.2">
      <c r="A2" s="104">
        <v>45185</v>
      </c>
      <c r="B2" s="95">
        <v>61579128</v>
      </c>
      <c r="C2" s="105">
        <v>365146.6</v>
      </c>
      <c r="D2" s="95">
        <v>0.27</v>
      </c>
      <c r="E2" s="95">
        <v>36.110000000000007</v>
      </c>
      <c r="F2" cm="1">
        <f t="array" ref="F2:F29">E2:E29/D2:D29</f>
        <v>133.74074074074076</v>
      </c>
    </row>
    <row r="3" spans="1:6" ht="13.2">
      <c r="A3" s="104">
        <v>45276</v>
      </c>
      <c r="B3" s="95">
        <v>61207864</v>
      </c>
      <c r="C3" s="105">
        <v>361009</v>
      </c>
      <c r="D3" s="95">
        <v>2.38</v>
      </c>
      <c r="E3" s="95">
        <v>856.96</v>
      </c>
      <c r="F3">
        <v>360.06722689075633</v>
      </c>
    </row>
    <row r="4" spans="1:6" ht="13.2">
      <c r="A4" s="104">
        <v>45002</v>
      </c>
      <c r="B4" s="95">
        <v>61726869</v>
      </c>
      <c r="C4" s="105">
        <v>372230.5</v>
      </c>
      <c r="D4" s="95">
        <v>15.21</v>
      </c>
      <c r="E4" s="96">
        <v>6059.0700000000006</v>
      </c>
      <c r="F4">
        <v>398.36094674556216</v>
      </c>
    </row>
    <row r="5" spans="1:6" ht="13.2">
      <c r="A5" s="104">
        <v>45094</v>
      </c>
      <c r="B5" s="95">
        <v>62219945</v>
      </c>
      <c r="C5" s="105">
        <v>376163.8</v>
      </c>
      <c r="D5" s="95">
        <v>26.91</v>
      </c>
      <c r="E5" s="96">
        <v>8166.67</v>
      </c>
      <c r="F5">
        <v>303.48086213303606</v>
      </c>
    </row>
    <row r="6" spans="1:6" ht="13.2">
      <c r="A6" s="104">
        <v>45186</v>
      </c>
      <c r="B6" s="95">
        <v>64267426</v>
      </c>
      <c r="C6" s="105">
        <v>384202.5</v>
      </c>
      <c r="D6" s="95">
        <v>59.410000000000004</v>
      </c>
      <c r="E6" s="96">
        <v>12893.78</v>
      </c>
      <c r="F6">
        <v>217.0304662514728</v>
      </c>
    </row>
    <row r="7" spans="1:6" ht="13.2">
      <c r="A7" s="104">
        <v>45277</v>
      </c>
      <c r="B7" s="95">
        <v>65173931</v>
      </c>
      <c r="C7" s="105">
        <v>388709.3</v>
      </c>
      <c r="D7" s="95">
        <v>327.61999999999995</v>
      </c>
      <c r="E7" s="96">
        <v>29901.35</v>
      </c>
      <c r="F7">
        <v>91.268390208168015</v>
      </c>
    </row>
    <row r="8" spans="1:6" ht="13.2">
      <c r="A8" s="104">
        <v>45003</v>
      </c>
      <c r="B8" s="95">
        <v>66239458</v>
      </c>
      <c r="C8" s="105">
        <v>401144.5</v>
      </c>
      <c r="D8" s="95">
        <v>501.28000000000009</v>
      </c>
      <c r="E8" s="96">
        <v>58870</v>
      </c>
      <c r="F8">
        <v>117.43935525055855</v>
      </c>
    </row>
    <row r="9" spans="1:6" ht="13.2">
      <c r="A9" s="104">
        <v>45095</v>
      </c>
      <c r="B9" s="95">
        <v>67074235</v>
      </c>
      <c r="C9" s="105">
        <v>403115</v>
      </c>
      <c r="D9" s="95">
        <v>625.93000000000006</v>
      </c>
      <c r="E9" s="96">
        <v>101144.39000000001</v>
      </c>
      <c r="F9">
        <v>161.590577221095</v>
      </c>
    </row>
    <row r="10" spans="1:6" ht="13.2">
      <c r="A10" s="104">
        <v>45187</v>
      </c>
      <c r="B10" s="95">
        <v>70724655</v>
      </c>
      <c r="C10" s="105">
        <v>419954.9</v>
      </c>
      <c r="D10" s="95">
        <v>991.64</v>
      </c>
      <c r="E10" s="96">
        <v>165890.76</v>
      </c>
      <c r="F10">
        <v>167.28929853575895</v>
      </c>
    </row>
    <row r="11" spans="1:6" ht="13.2">
      <c r="A11" s="104">
        <v>45278</v>
      </c>
      <c r="B11" s="95">
        <v>74172116</v>
      </c>
      <c r="C11" s="105">
        <v>434196</v>
      </c>
      <c r="D11" s="95">
        <v>1627.4700000000003</v>
      </c>
      <c r="E11" s="96">
        <v>259805.30000000005</v>
      </c>
      <c r="F11">
        <v>159.63753556133139</v>
      </c>
    </row>
    <row r="12" spans="1:6" ht="13.2">
      <c r="A12" s="104">
        <v>45004</v>
      </c>
      <c r="B12" s="95">
        <v>78228710</v>
      </c>
      <c r="C12" s="105">
        <v>454552.1</v>
      </c>
      <c r="D12" s="95">
        <v>2146.48</v>
      </c>
      <c r="E12" s="96">
        <v>350130.27</v>
      </c>
      <c r="F12">
        <v>163.11834724758674</v>
      </c>
    </row>
    <row r="13" spans="1:6" ht="13.2">
      <c r="A13" s="104">
        <v>45096</v>
      </c>
      <c r="B13" s="95">
        <v>89399999</v>
      </c>
      <c r="C13" s="105">
        <v>474939.1</v>
      </c>
      <c r="D13" s="95">
        <v>2269.87</v>
      </c>
      <c r="E13" s="96">
        <v>441050.03</v>
      </c>
      <c r="F13">
        <v>194.30629507416725</v>
      </c>
    </row>
    <row r="14" spans="1:6" ht="13.2">
      <c r="A14" s="104">
        <v>45188</v>
      </c>
      <c r="B14" s="95">
        <v>93283808</v>
      </c>
      <c r="C14" s="105">
        <v>488255.1</v>
      </c>
      <c r="D14" s="95">
        <v>2695.66</v>
      </c>
      <c r="E14" s="96">
        <v>462348.09</v>
      </c>
      <c r="F14">
        <v>171.51572898659327</v>
      </c>
    </row>
    <row r="15" spans="1:6" ht="13.2">
      <c r="A15" s="104">
        <v>45279</v>
      </c>
      <c r="B15" s="95">
        <v>98362814</v>
      </c>
      <c r="C15" s="105">
        <v>505549.9</v>
      </c>
      <c r="D15" s="96">
        <v>3675.5299999999997</v>
      </c>
      <c r="E15" s="96">
        <v>583109.79</v>
      </c>
      <c r="F15">
        <v>158.6464509880208</v>
      </c>
    </row>
    <row r="16" spans="1:6" ht="13.2">
      <c r="A16" s="104">
        <v>45005</v>
      </c>
      <c r="B16" s="95">
        <v>99682881</v>
      </c>
      <c r="C16" s="105">
        <v>509985.9</v>
      </c>
      <c r="D16" s="96">
        <v>3877.5499999999997</v>
      </c>
      <c r="E16" s="96">
        <v>645222.23</v>
      </c>
      <c r="F16">
        <v>166.39946099985818</v>
      </c>
    </row>
    <row r="17" spans="1:6" ht="13.2">
      <c r="A17" s="104">
        <v>45097</v>
      </c>
      <c r="B17" s="95">
        <v>101322976</v>
      </c>
      <c r="C17" s="105">
        <v>514170.9</v>
      </c>
      <c r="D17" s="95">
        <v>3571.0000000000005</v>
      </c>
      <c r="E17" s="95">
        <v>369532.26</v>
      </c>
      <c r="F17">
        <v>103.48145057406887</v>
      </c>
    </row>
    <row r="18" spans="1:6" ht="13.2">
      <c r="A18" s="104">
        <v>45189</v>
      </c>
      <c r="B18" s="95">
        <v>104258099</v>
      </c>
      <c r="C18" s="105">
        <v>530797.19999999995</v>
      </c>
      <c r="D18" s="96">
        <v>4916.33</v>
      </c>
      <c r="E18" s="95">
        <v>917873.13</v>
      </c>
      <c r="F18">
        <v>186.69884446324801</v>
      </c>
    </row>
    <row r="19" spans="1:6" ht="13.2">
      <c r="A19" s="104">
        <v>45280</v>
      </c>
      <c r="B19" s="95">
        <v>108325291</v>
      </c>
      <c r="C19" s="105">
        <v>545835.4</v>
      </c>
      <c r="D19" s="96">
        <v>6516.0099999999993</v>
      </c>
      <c r="E19" s="95">
        <v>1193282.1000000001</v>
      </c>
      <c r="F19">
        <v>183.13079630018987</v>
      </c>
    </row>
    <row r="20" spans="1:6" ht="13.2">
      <c r="A20" s="104">
        <v>45006</v>
      </c>
      <c r="B20" s="95">
        <v>109728594</v>
      </c>
      <c r="C20" s="105">
        <v>568746.6</v>
      </c>
      <c r="D20" s="96">
        <v>7327.3099999999995</v>
      </c>
      <c r="E20" s="95">
        <v>1361131.0899999999</v>
      </c>
      <c r="F20">
        <v>185.76136262830423</v>
      </c>
    </row>
    <row r="21" spans="1:6" ht="13.2">
      <c r="A21" s="104">
        <v>45098</v>
      </c>
      <c r="B21" s="95">
        <v>107389455</v>
      </c>
      <c r="C21" s="105">
        <v>557282.1</v>
      </c>
      <c r="D21" s="96">
        <v>7988.1399999999994</v>
      </c>
      <c r="E21" s="95">
        <v>1531675.5</v>
      </c>
      <c r="F21">
        <v>191.74369753159058</v>
      </c>
    </row>
    <row r="22" spans="1:6" ht="13.2">
      <c r="A22" s="104">
        <v>45190</v>
      </c>
      <c r="B22" s="95">
        <v>108315125</v>
      </c>
      <c r="C22" s="105">
        <v>577789.80000000005</v>
      </c>
      <c r="D22" s="96">
        <v>10457.67</v>
      </c>
      <c r="E22" s="95">
        <v>1899749.9</v>
      </c>
      <c r="F22">
        <v>181.66091490743156</v>
      </c>
    </row>
    <row r="23" spans="1:6" ht="13.2">
      <c r="A23" s="104">
        <v>45281</v>
      </c>
      <c r="B23" s="95">
        <v>110330379</v>
      </c>
      <c r="C23" s="105">
        <v>587754.5</v>
      </c>
      <c r="D23" s="96">
        <v>12971.429999999998</v>
      </c>
      <c r="E23" s="95">
        <v>2366729.2999999998</v>
      </c>
      <c r="F23">
        <v>182.4570845311581</v>
      </c>
    </row>
    <row r="24" spans="1:6" ht="13.2">
      <c r="A24" s="104">
        <v>45007</v>
      </c>
      <c r="B24" s="95">
        <v>111990440</v>
      </c>
      <c r="C24" s="105">
        <v>610359.6</v>
      </c>
      <c r="D24" s="96">
        <v>14550.289999999999</v>
      </c>
      <c r="E24" s="95">
        <v>2619417.77</v>
      </c>
      <c r="F24">
        <v>180.02512458514573</v>
      </c>
    </row>
    <row r="25" spans="1:6" ht="13.2">
      <c r="A25" s="104">
        <v>45099</v>
      </c>
      <c r="B25" s="95">
        <v>112731342</v>
      </c>
      <c r="C25" s="105">
        <v>610475.6</v>
      </c>
      <c r="D25" s="96">
        <v>17401</v>
      </c>
      <c r="E25" s="95">
        <v>3039206.27</v>
      </c>
      <c r="F25">
        <v>174.65698925349119</v>
      </c>
    </row>
    <row r="26" spans="1:6" ht="13.2">
      <c r="A26" s="104">
        <v>45191</v>
      </c>
      <c r="B26" s="95">
        <v>115209479</v>
      </c>
      <c r="C26" s="105">
        <v>628158</v>
      </c>
      <c r="D26" s="96">
        <v>19648.830000000002</v>
      </c>
      <c r="E26" s="95">
        <v>3252221.7800000003</v>
      </c>
      <c r="F26">
        <v>165.51732495013698</v>
      </c>
    </row>
    <row r="27" spans="1:6" ht="13.2">
      <c r="A27" s="104">
        <v>45282</v>
      </c>
      <c r="B27" s="95">
        <v>116297283</v>
      </c>
      <c r="C27" s="105">
        <v>637286.69999999995</v>
      </c>
      <c r="D27" s="96">
        <v>22444.36</v>
      </c>
      <c r="E27" s="95">
        <v>3684230.91</v>
      </c>
      <c r="F27">
        <v>164.14951952294473</v>
      </c>
    </row>
    <row r="28" spans="1:6" ht="13.2">
      <c r="A28" s="104">
        <v>45008</v>
      </c>
      <c r="B28" s="95">
        <v>116263535</v>
      </c>
      <c r="C28" s="105">
        <v>652415.69999999995</v>
      </c>
      <c r="D28" s="96">
        <v>24256.95</v>
      </c>
      <c r="E28" s="95">
        <v>3945016.25</v>
      </c>
      <c r="F28">
        <v>162.63447176994634</v>
      </c>
    </row>
    <row r="29" spans="1:6" ht="13.2">
      <c r="A29" s="104">
        <v>45100</v>
      </c>
      <c r="B29" s="95">
        <v>118678184</v>
      </c>
      <c r="C29" s="105">
        <v>653623.5</v>
      </c>
      <c r="D29" s="96">
        <v>27648.39</v>
      </c>
      <c r="E29" s="95">
        <v>4371617.32</v>
      </c>
      <c r="F29">
        <v>158.11471554039858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
  <sheetViews>
    <sheetView showGridLines="0" workbookViewId="0"/>
  </sheetViews>
  <sheetFormatPr defaultColWidth="12.6640625" defaultRowHeight="15.75" customHeight="1"/>
  <sheetData>
    <row r="1" spans="1:3">
      <c r="A1" s="124" t="s">
        <v>1</v>
      </c>
      <c r="B1" s="125" t="s">
        <v>108</v>
      </c>
    </row>
    <row r="2" spans="1:3">
      <c r="A2" s="126">
        <v>16</v>
      </c>
      <c r="B2" s="132" t="e">
        <v>#DIV/0!</v>
      </c>
    </row>
    <row r="3" spans="1:3">
      <c r="A3" s="127">
        <v>17</v>
      </c>
      <c r="B3" s="133">
        <v>258.66331357364788</v>
      </c>
    </row>
    <row r="4" spans="1:3">
      <c r="A4" s="127">
        <v>18</v>
      </c>
      <c r="B4" s="133">
        <v>151.7973503305943</v>
      </c>
      <c r="C4" s="24">
        <f>B4*POWER(1.06,5)</f>
        <v>203.13909682430918</v>
      </c>
    </row>
    <row r="5" spans="1:3">
      <c r="A5" s="127">
        <v>19</v>
      </c>
      <c r="B5" s="133">
        <v>172.03421544243142</v>
      </c>
      <c r="C5" s="24">
        <f>B5*POWER(1.06,4)</f>
        <v>217.18923332774594</v>
      </c>
    </row>
    <row r="6" spans="1:3">
      <c r="A6" s="127">
        <v>20</v>
      </c>
      <c r="B6" s="133">
        <v>177.81227189713704</v>
      </c>
      <c r="C6" s="24">
        <f>B6*POWER(1.06,3)</f>
        <v>211.77726082584061</v>
      </c>
    </row>
    <row r="7" spans="1:3">
      <c r="A7" s="127">
        <v>21</v>
      </c>
      <c r="B7" s="133">
        <v>185.46021021684939</v>
      </c>
      <c r="C7" s="24">
        <f>B7*POWER(1.06,2)</f>
        <v>208.383092199652</v>
      </c>
    </row>
    <row r="8" spans="1:3">
      <c r="A8" s="127">
        <v>22</v>
      </c>
      <c r="B8" s="133">
        <v>171.14774010746544</v>
      </c>
      <c r="C8" s="24">
        <f>B8*POWER(1.06,1)</f>
        <v>181.41660451391337</v>
      </c>
    </row>
    <row r="9" spans="1:3">
      <c r="A9" s="127">
        <v>23</v>
      </c>
      <c r="B9" s="133">
        <v>157.19879278803396</v>
      </c>
    </row>
    <row r="10" spans="1:3">
      <c r="A10" s="128" t="s">
        <v>109</v>
      </c>
      <c r="B10" s="134" t="e">
        <v>#DIV/0!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heetViews>
  <sheetFormatPr defaultColWidth="12.6640625" defaultRowHeight="15.75" customHeight="1"/>
  <cols>
    <col min="5" max="5" width="22.21875" customWidth="1"/>
    <col min="6" max="6" width="23.109375" customWidth="1"/>
  </cols>
  <sheetData>
    <row r="1" spans="1:26">
      <c r="A1" s="103"/>
      <c r="B1" s="103"/>
      <c r="C1" s="103"/>
      <c r="D1" s="103"/>
      <c r="E1" s="103"/>
      <c r="F1" s="103"/>
      <c r="G1" s="103"/>
      <c r="H1" s="103"/>
      <c r="I1" s="103"/>
      <c r="J1" s="103"/>
      <c r="K1" s="103"/>
      <c r="L1" s="103"/>
      <c r="M1" s="103"/>
      <c r="N1" s="103"/>
      <c r="O1" s="103"/>
      <c r="P1" s="103"/>
      <c r="Q1" s="103"/>
      <c r="R1" s="103"/>
      <c r="S1" s="103"/>
      <c r="T1" s="103"/>
      <c r="U1" s="103"/>
      <c r="V1" s="103"/>
      <c r="W1" s="103"/>
      <c r="X1" s="103"/>
      <c r="Y1" s="103"/>
      <c r="Z1" s="103"/>
    </row>
    <row r="2" spans="1:26">
      <c r="A2" s="103"/>
      <c r="B2" s="121" t="s">
        <v>0</v>
      </c>
      <c r="C2" s="121" t="s">
        <v>88</v>
      </c>
      <c r="D2" s="121" t="s">
        <v>110</v>
      </c>
      <c r="E2" s="121" t="s">
        <v>111</v>
      </c>
      <c r="F2" s="121" t="s">
        <v>112</v>
      </c>
      <c r="G2" s="103"/>
      <c r="H2" s="103"/>
      <c r="I2" s="103"/>
      <c r="J2" s="103"/>
      <c r="K2" s="103"/>
      <c r="L2" s="103"/>
      <c r="M2" s="103"/>
      <c r="N2" s="103"/>
      <c r="O2" s="103"/>
      <c r="P2" s="103"/>
      <c r="Q2" s="103"/>
      <c r="R2" s="103"/>
      <c r="S2" s="103"/>
      <c r="T2" s="103"/>
      <c r="U2" s="103"/>
      <c r="V2" s="103"/>
      <c r="W2" s="103"/>
      <c r="X2" s="103"/>
      <c r="Y2" s="103"/>
      <c r="Z2" s="103"/>
    </row>
    <row r="3" spans="1:26">
      <c r="A3" s="103"/>
      <c r="B3" s="117">
        <v>45274</v>
      </c>
      <c r="C3" s="112">
        <v>55701426</v>
      </c>
      <c r="D3" s="112">
        <v>3342144</v>
      </c>
      <c r="E3" s="112"/>
      <c r="F3" s="112"/>
      <c r="G3" s="103"/>
      <c r="H3" s="103"/>
      <c r="I3" s="103"/>
      <c r="J3" s="103"/>
      <c r="K3" s="103"/>
      <c r="L3" s="103"/>
      <c r="M3" s="103"/>
      <c r="N3" s="103"/>
      <c r="O3" s="103"/>
      <c r="P3" s="103"/>
      <c r="Q3" s="103"/>
      <c r="R3" s="103"/>
      <c r="S3" s="103"/>
      <c r="T3" s="103"/>
      <c r="U3" s="103"/>
      <c r="V3" s="103"/>
      <c r="W3" s="103"/>
      <c r="X3" s="103"/>
      <c r="Y3" s="103"/>
      <c r="Z3" s="103"/>
    </row>
    <row r="4" spans="1:26">
      <c r="A4" s="103"/>
      <c r="B4" s="122">
        <v>45000</v>
      </c>
      <c r="C4" s="112">
        <v>55349811</v>
      </c>
      <c r="D4" s="112">
        <v>3359864</v>
      </c>
      <c r="E4" s="112"/>
      <c r="F4" s="112"/>
      <c r="G4" s="103"/>
      <c r="H4" s="103"/>
      <c r="I4" s="103"/>
      <c r="J4" s="103"/>
      <c r="K4" s="103"/>
      <c r="L4" s="103"/>
      <c r="M4" s="103"/>
      <c r="N4" s="103"/>
      <c r="O4" s="103"/>
      <c r="P4" s="103"/>
      <c r="Q4" s="103"/>
      <c r="R4" s="103"/>
      <c r="S4" s="103"/>
      <c r="T4" s="103"/>
      <c r="U4" s="103"/>
      <c r="V4" s="103"/>
      <c r="W4" s="103"/>
      <c r="X4" s="103"/>
      <c r="Y4" s="103"/>
      <c r="Z4" s="103"/>
    </row>
    <row r="5" spans="1:26">
      <c r="A5" s="103"/>
      <c r="B5" s="117">
        <v>45092</v>
      </c>
      <c r="C5" s="112">
        <v>55617718</v>
      </c>
      <c r="D5" s="112">
        <v>3348412</v>
      </c>
      <c r="E5" s="112"/>
      <c r="F5" s="112"/>
      <c r="G5" s="103"/>
      <c r="H5" s="103"/>
      <c r="I5" s="103"/>
      <c r="J5" s="103"/>
      <c r="K5" s="103"/>
      <c r="L5" s="103"/>
      <c r="M5" s="103"/>
      <c r="N5" s="103"/>
      <c r="O5" s="103"/>
      <c r="P5" s="103"/>
      <c r="Q5" s="103"/>
      <c r="R5" s="103"/>
      <c r="S5" s="103"/>
      <c r="T5" s="103"/>
      <c r="U5" s="103"/>
      <c r="V5" s="103"/>
      <c r="W5" s="103"/>
      <c r="X5" s="103"/>
      <c r="Y5" s="103"/>
      <c r="Z5" s="103"/>
    </row>
    <row r="6" spans="1:26">
      <c r="A6" s="103"/>
      <c r="B6" s="117">
        <v>45184</v>
      </c>
      <c r="C6" s="112">
        <v>56934504</v>
      </c>
      <c r="D6" s="112">
        <v>3422528</v>
      </c>
      <c r="E6" s="112"/>
      <c r="F6" s="112"/>
      <c r="G6" s="103"/>
      <c r="H6" s="103"/>
      <c r="I6" s="103"/>
      <c r="J6" s="103"/>
      <c r="K6" s="103"/>
      <c r="L6" s="103"/>
      <c r="M6" s="103"/>
      <c r="N6" s="103"/>
      <c r="O6" s="103"/>
      <c r="P6" s="103"/>
      <c r="Q6" s="103"/>
      <c r="R6" s="103"/>
      <c r="S6" s="103"/>
      <c r="T6" s="103"/>
      <c r="U6" s="103"/>
      <c r="V6" s="103"/>
      <c r="W6" s="103"/>
      <c r="X6" s="103"/>
      <c r="Y6" s="103"/>
      <c r="Z6" s="103"/>
    </row>
    <row r="7" spans="1:26">
      <c r="A7" s="103"/>
      <c r="B7" s="117">
        <v>45275</v>
      </c>
      <c r="C7" s="112">
        <v>61735192</v>
      </c>
      <c r="D7" s="112">
        <v>3552731</v>
      </c>
      <c r="E7" s="112"/>
      <c r="F7" s="112"/>
      <c r="G7" s="103"/>
      <c r="H7" s="103"/>
      <c r="I7" s="103"/>
      <c r="J7" s="103"/>
      <c r="K7" s="103"/>
      <c r="L7" s="103"/>
      <c r="M7" s="103"/>
      <c r="N7" s="103"/>
      <c r="O7" s="103"/>
      <c r="P7" s="103"/>
      <c r="Q7" s="103"/>
      <c r="R7" s="103"/>
      <c r="S7" s="103"/>
      <c r="T7" s="103"/>
      <c r="U7" s="103"/>
      <c r="V7" s="103"/>
      <c r="W7" s="103"/>
      <c r="X7" s="103"/>
      <c r="Y7" s="103"/>
      <c r="Z7" s="103"/>
    </row>
    <row r="8" spans="1:26">
      <c r="A8" s="103"/>
      <c r="B8" s="122">
        <v>45001</v>
      </c>
      <c r="C8" s="112">
        <v>62138637</v>
      </c>
      <c r="D8" s="112">
        <v>3606660</v>
      </c>
      <c r="E8" s="112"/>
      <c r="F8" s="112"/>
      <c r="G8" s="103"/>
      <c r="H8" s="130" t="s">
        <v>86</v>
      </c>
      <c r="I8" s="131"/>
      <c r="J8" s="131"/>
      <c r="K8" s="103"/>
      <c r="L8" s="103"/>
      <c r="M8" s="103"/>
      <c r="N8" s="103"/>
      <c r="O8" s="103"/>
      <c r="P8" s="103"/>
      <c r="Q8" s="103"/>
      <c r="R8" s="103"/>
      <c r="S8" s="103"/>
      <c r="T8" s="103"/>
      <c r="U8" s="103"/>
      <c r="V8" s="103"/>
      <c r="W8" s="103"/>
      <c r="X8" s="103"/>
      <c r="Y8" s="103"/>
      <c r="Z8" s="103"/>
    </row>
    <row r="9" spans="1:26">
      <c r="A9" s="103"/>
      <c r="B9" s="122">
        <v>45093</v>
      </c>
      <c r="C9" s="112">
        <v>61704012</v>
      </c>
      <c r="D9" s="112">
        <v>3626621</v>
      </c>
      <c r="E9" s="112"/>
      <c r="F9" s="112"/>
      <c r="G9" s="103"/>
      <c r="H9" s="103"/>
      <c r="I9" s="103"/>
      <c r="J9" s="103"/>
      <c r="K9" s="103"/>
      <c r="L9" s="103"/>
      <c r="M9" s="103"/>
      <c r="N9" s="103"/>
      <c r="O9" s="103"/>
      <c r="P9" s="103"/>
      <c r="Q9" s="103"/>
      <c r="R9" s="103"/>
      <c r="S9" s="103"/>
      <c r="T9" s="103"/>
      <c r="U9" s="103"/>
      <c r="V9" s="103"/>
      <c r="W9" s="103"/>
      <c r="X9" s="103"/>
      <c r="Y9" s="103"/>
      <c r="Z9" s="103"/>
    </row>
    <row r="10" spans="1:26">
      <c r="A10" s="103"/>
      <c r="B10" s="117">
        <v>45185</v>
      </c>
      <c r="C10" s="112">
        <v>61579128</v>
      </c>
      <c r="D10" s="112">
        <v>3651466</v>
      </c>
      <c r="E10" s="112">
        <v>0.27</v>
      </c>
      <c r="F10" s="112">
        <v>36.110000000000007</v>
      </c>
      <c r="G10" s="103"/>
      <c r="H10" s="103">
        <f t="array" ref="H10:J14">LINEST(C10:C37,E10:F37,1,1)</f>
        <v>47.654521820829565</v>
      </c>
      <c r="I10" s="103">
        <v>-5790.6883581535903</v>
      </c>
      <c r="J10" s="103">
        <v>74964402.129737228</v>
      </c>
      <c r="K10" s="103"/>
      <c r="L10" s="103"/>
      <c r="M10" s="103"/>
      <c r="N10" s="103"/>
      <c r="O10" s="103"/>
      <c r="P10" s="103"/>
      <c r="Q10" s="103"/>
      <c r="R10" s="103"/>
      <c r="S10" s="103"/>
      <c r="T10" s="103"/>
      <c r="U10" s="103"/>
      <c r="V10" s="103"/>
      <c r="W10" s="103"/>
      <c r="X10" s="103"/>
      <c r="Y10" s="103"/>
      <c r="Z10" s="103"/>
    </row>
    <row r="11" spans="1:26">
      <c r="A11" s="103"/>
      <c r="B11" s="117">
        <v>45276</v>
      </c>
      <c r="C11" s="112">
        <v>61207864</v>
      </c>
      <c r="D11" s="112">
        <v>3610090</v>
      </c>
      <c r="E11" s="112">
        <v>2.38</v>
      </c>
      <c r="F11" s="112">
        <v>856.96</v>
      </c>
      <c r="G11" s="103"/>
      <c r="H11" s="103">
        <v>20.968465539778411</v>
      </c>
      <c r="I11" s="103">
        <v>3480.4828477761494</v>
      </c>
      <c r="J11" s="103">
        <v>3012217.1797888759</v>
      </c>
      <c r="K11" s="103"/>
      <c r="L11" s="103"/>
      <c r="M11" s="103"/>
      <c r="N11" s="103"/>
      <c r="O11" s="103"/>
      <c r="P11" s="103"/>
      <c r="Q11" s="103"/>
      <c r="R11" s="103"/>
      <c r="S11" s="103"/>
      <c r="T11" s="103"/>
      <c r="U11" s="103"/>
      <c r="V11" s="103"/>
      <c r="W11" s="103"/>
      <c r="X11" s="103"/>
      <c r="Y11" s="103"/>
      <c r="Z11" s="103"/>
    </row>
    <row r="12" spans="1:26">
      <c r="A12" s="103"/>
      <c r="B12" s="117">
        <v>45002</v>
      </c>
      <c r="C12" s="112">
        <v>61726869</v>
      </c>
      <c r="D12" s="112">
        <v>3722305</v>
      </c>
      <c r="E12" s="112">
        <v>15.21</v>
      </c>
      <c r="F12" s="118">
        <v>6059.0700000000006</v>
      </c>
      <c r="G12" s="103"/>
      <c r="H12" s="123">
        <v>0.72016728025806498</v>
      </c>
      <c r="I12" s="103">
        <v>11789517.932664061</v>
      </c>
      <c r="J12" s="103" t="e">
        <v>#N/A</v>
      </c>
      <c r="K12" s="103"/>
      <c r="L12" s="103"/>
      <c r="M12" s="103"/>
      <c r="N12" s="103"/>
      <c r="O12" s="103"/>
      <c r="P12" s="103"/>
      <c r="Q12" s="103"/>
      <c r="R12" s="103"/>
      <c r="S12" s="103"/>
      <c r="T12" s="103"/>
      <c r="U12" s="103"/>
      <c r="V12" s="103"/>
      <c r="W12" s="103"/>
      <c r="X12" s="103"/>
      <c r="Y12" s="103"/>
      <c r="Z12" s="103"/>
    </row>
    <row r="13" spans="1:26">
      <c r="A13" s="103"/>
      <c r="B13" s="117">
        <v>45094</v>
      </c>
      <c r="C13" s="112">
        <v>62219945</v>
      </c>
      <c r="D13" s="112">
        <v>3761638</v>
      </c>
      <c r="E13" s="112">
        <v>26.91</v>
      </c>
      <c r="F13" s="118">
        <v>8166.67</v>
      </c>
      <c r="G13" s="103"/>
      <c r="H13" s="103">
        <v>32.169544045913021</v>
      </c>
      <c r="I13" s="103">
        <v>25</v>
      </c>
      <c r="J13" s="103" t="e">
        <v>#N/A</v>
      </c>
      <c r="K13" s="103"/>
      <c r="L13" s="103"/>
      <c r="M13" s="103"/>
      <c r="N13" s="103"/>
      <c r="O13" s="103"/>
      <c r="P13" s="103"/>
      <c r="Q13" s="103"/>
      <c r="R13" s="103"/>
      <c r="S13" s="103"/>
      <c r="T13" s="103"/>
      <c r="U13" s="103"/>
      <c r="V13" s="103"/>
      <c r="W13" s="103"/>
      <c r="X13" s="103"/>
      <c r="Y13" s="103"/>
      <c r="Z13" s="103"/>
    </row>
    <row r="14" spans="1:26">
      <c r="A14" s="103"/>
      <c r="B14" s="117">
        <v>45186</v>
      </c>
      <c r="C14" s="112">
        <v>64267426</v>
      </c>
      <c r="D14" s="112">
        <v>3842025</v>
      </c>
      <c r="E14" s="112">
        <v>59.410000000000004</v>
      </c>
      <c r="F14" s="118">
        <v>12893.78</v>
      </c>
      <c r="G14" s="103"/>
      <c r="H14" s="103">
        <v>8942665698054222</v>
      </c>
      <c r="I14" s="103">
        <v>3474818327115186.5</v>
      </c>
      <c r="J14" s="103" t="e">
        <v>#N/A</v>
      </c>
      <c r="K14" s="103"/>
      <c r="L14" s="103"/>
      <c r="M14" s="103"/>
      <c r="N14" s="103"/>
      <c r="O14" s="103"/>
      <c r="P14" s="103"/>
      <c r="Q14" s="103"/>
      <c r="R14" s="103"/>
      <c r="S14" s="103"/>
      <c r="T14" s="103"/>
      <c r="U14" s="103"/>
      <c r="V14" s="103"/>
      <c r="W14" s="103"/>
      <c r="X14" s="103"/>
      <c r="Y14" s="103"/>
      <c r="Z14" s="103"/>
    </row>
    <row r="15" spans="1:26">
      <c r="A15" s="103"/>
      <c r="B15" s="117">
        <v>45277</v>
      </c>
      <c r="C15" s="112">
        <v>65173931</v>
      </c>
      <c r="D15" s="112">
        <v>3887093</v>
      </c>
      <c r="E15" s="112">
        <v>327.61999999999995</v>
      </c>
      <c r="F15" s="118">
        <v>29901.35</v>
      </c>
      <c r="G15" s="103"/>
      <c r="H15" s="103"/>
      <c r="I15" s="103"/>
      <c r="J15" s="103"/>
      <c r="K15" s="103"/>
      <c r="L15" s="103"/>
      <c r="M15" s="103"/>
      <c r="N15" s="103"/>
      <c r="O15" s="103"/>
      <c r="P15" s="103"/>
      <c r="Q15" s="103"/>
      <c r="R15" s="103"/>
      <c r="S15" s="103"/>
      <c r="T15" s="103"/>
      <c r="U15" s="103"/>
      <c r="V15" s="103"/>
      <c r="W15" s="103"/>
      <c r="X15" s="103"/>
      <c r="Y15" s="103"/>
      <c r="Z15" s="103"/>
    </row>
    <row r="16" spans="1:26">
      <c r="A16" s="103"/>
      <c r="B16" s="117">
        <v>45003</v>
      </c>
      <c r="C16" s="112">
        <v>66239458</v>
      </c>
      <c r="D16" s="112">
        <v>4011445</v>
      </c>
      <c r="E16" s="112">
        <v>501.28000000000009</v>
      </c>
      <c r="F16" s="118">
        <v>58870</v>
      </c>
      <c r="G16" s="103"/>
      <c r="H16" s="103"/>
      <c r="I16" s="103"/>
      <c r="J16" s="103"/>
      <c r="K16" s="103"/>
      <c r="L16" s="103"/>
      <c r="M16" s="103"/>
      <c r="N16" s="103"/>
      <c r="O16" s="103"/>
      <c r="P16" s="103"/>
      <c r="Q16" s="103"/>
      <c r="R16" s="103"/>
      <c r="S16" s="103"/>
      <c r="T16" s="103"/>
      <c r="U16" s="103"/>
      <c r="V16" s="103"/>
      <c r="W16" s="103"/>
      <c r="X16" s="103"/>
      <c r="Y16" s="103"/>
      <c r="Z16" s="103"/>
    </row>
    <row r="17" spans="1:26">
      <c r="A17" s="103"/>
      <c r="B17" s="117">
        <v>45095</v>
      </c>
      <c r="C17" s="112">
        <v>67074235</v>
      </c>
      <c r="D17" s="112">
        <v>4031150</v>
      </c>
      <c r="E17" s="112">
        <v>625.93000000000006</v>
      </c>
      <c r="F17" s="118">
        <v>101144.39000000001</v>
      </c>
      <c r="G17" s="103"/>
      <c r="H17" s="103"/>
      <c r="I17" s="103"/>
      <c r="J17" s="103"/>
      <c r="K17" s="103"/>
      <c r="L17" s="103"/>
      <c r="M17" s="103"/>
      <c r="N17" s="103"/>
      <c r="O17" s="103"/>
      <c r="P17" s="103"/>
      <c r="Q17" s="103"/>
      <c r="R17" s="103"/>
      <c r="S17" s="103"/>
      <c r="T17" s="103"/>
      <c r="U17" s="103"/>
      <c r="V17" s="103"/>
      <c r="W17" s="103"/>
      <c r="X17" s="103"/>
      <c r="Y17" s="103"/>
      <c r="Z17" s="103"/>
    </row>
    <row r="18" spans="1:26">
      <c r="A18" s="103"/>
      <c r="B18" s="117">
        <v>45187</v>
      </c>
      <c r="C18" s="112">
        <v>70724655</v>
      </c>
      <c r="D18" s="112">
        <v>4199549</v>
      </c>
      <c r="E18" s="112">
        <v>991.64</v>
      </c>
      <c r="F18" s="118">
        <v>165890.76</v>
      </c>
      <c r="G18" s="103"/>
      <c r="H18" s="103"/>
      <c r="I18" s="103"/>
      <c r="J18" s="103"/>
      <c r="K18" s="103"/>
      <c r="L18" s="103"/>
      <c r="M18" s="103"/>
      <c r="N18" s="103"/>
      <c r="O18" s="103"/>
      <c r="P18" s="103"/>
      <c r="Q18" s="103"/>
      <c r="R18" s="103"/>
      <c r="S18" s="103"/>
      <c r="T18" s="103"/>
      <c r="U18" s="103"/>
      <c r="V18" s="103"/>
      <c r="W18" s="103"/>
      <c r="X18" s="103"/>
      <c r="Y18" s="103"/>
      <c r="Z18" s="103"/>
    </row>
    <row r="19" spans="1:26">
      <c r="A19" s="103"/>
      <c r="B19" s="117">
        <v>45278</v>
      </c>
      <c r="C19" s="112">
        <v>74172116</v>
      </c>
      <c r="D19" s="112">
        <v>4341960</v>
      </c>
      <c r="E19" s="112">
        <v>1627.4700000000003</v>
      </c>
      <c r="F19" s="118">
        <v>259805.30000000005</v>
      </c>
      <c r="G19" s="103"/>
      <c r="H19" s="103"/>
      <c r="I19" s="103"/>
      <c r="J19" s="103"/>
      <c r="K19" s="103"/>
      <c r="L19" s="103"/>
      <c r="M19" s="103"/>
      <c r="N19" s="103"/>
      <c r="O19" s="103"/>
      <c r="P19" s="103"/>
      <c r="Q19" s="103"/>
      <c r="R19" s="103"/>
      <c r="S19" s="103"/>
      <c r="T19" s="103"/>
      <c r="U19" s="103"/>
      <c r="V19" s="103"/>
      <c r="W19" s="103"/>
      <c r="X19" s="103"/>
      <c r="Y19" s="103"/>
      <c r="Z19" s="103"/>
    </row>
    <row r="20" spans="1:26">
      <c r="A20" s="103"/>
      <c r="B20" s="117">
        <v>45004</v>
      </c>
      <c r="C20" s="112">
        <v>78228710</v>
      </c>
      <c r="D20" s="112">
        <v>4545521</v>
      </c>
      <c r="E20" s="112">
        <v>2146.48</v>
      </c>
      <c r="F20" s="118">
        <v>350130.27</v>
      </c>
      <c r="G20" s="103"/>
      <c r="H20" s="103"/>
      <c r="I20" s="103"/>
      <c r="J20" s="103"/>
      <c r="K20" s="103"/>
      <c r="L20" s="103"/>
      <c r="M20" s="103"/>
      <c r="N20" s="103"/>
      <c r="O20" s="103"/>
      <c r="P20" s="103"/>
      <c r="Q20" s="103"/>
      <c r="R20" s="103"/>
      <c r="S20" s="103"/>
      <c r="T20" s="103"/>
      <c r="U20" s="103"/>
      <c r="V20" s="103"/>
      <c r="W20" s="103"/>
      <c r="X20" s="103"/>
      <c r="Y20" s="103"/>
      <c r="Z20" s="103"/>
    </row>
    <row r="21" spans="1:26">
      <c r="A21" s="103"/>
      <c r="B21" s="117">
        <v>45096</v>
      </c>
      <c r="C21" s="112">
        <v>89399999</v>
      </c>
      <c r="D21" s="112">
        <v>4749391</v>
      </c>
      <c r="E21" s="112">
        <v>2269.87</v>
      </c>
      <c r="F21" s="118">
        <v>441050.03</v>
      </c>
      <c r="G21" s="103"/>
      <c r="H21" s="103"/>
      <c r="I21" s="103"/>
      <c r="J21" s="103"/>
      <c r="K21" s="103"/>
      <c r="L21" s="103"/>
      <c r="M21" s="103"/>
      <c r="N21" s="103"/>
      <c r="O21" s="103"/>
      <c r="P21" s="103"/>
      <c r="Q21" s="103"/>
      <c r="R21" s="103"/>
      <c r="S21" s="103"/>
      <c r="T21" s="103"/>
      <c r="U21" s="103"/>
      <c r="V21" s="103"/>
      <c r="W21" s="103"/>
      <c r="X21" s="103"/>
      <c r="Y21" s="103"/>
      <c r="Z21" s="103"/>
    </row>
    <row r="22" spans="1:26">
      <c r="A22" s="103"/>
      <c r="B22" s="117">
        <v>45188</v>
      </c>
      <c r="C22" s="112">
        <v>93283808</v>
      </c>
      <c r="D22" s="112">
        <v>4882551</v>
      </c>
      <c r="E22" s="112">
        <v>2695.66</v>
      </c>
      <c r="F22" s="118">
        <v>462348.09</v>
      </c>
      <c r="G22" s="103"/>
      <c r="H22" s="103"/>
      <c r="I22" s="103"/>
      <c r="J22" s="103"/>
      <c r="K22" s="103"/>
      <c r="L22" s="103"/>
      <c r="M22" s="103"/>
      <c r="N22" s="103"/>
      <c r="O22" s="103"/>
      <c r="P22" s="103"/>
      <c r="Q22" s="103"/>
      <c r="R22" s="103"/>
      <c r="S22" s="103"/>
      <c r="T22" s="103"/>
      <c r="U22" s="103"/>
      <c r="V22" s="103"/>
      <c r="W22" s="103"/>
      <c r="X22" s="103"/>
      <c r="Y22" s="103"/>
      <c r="Z22" s="103"/>
    </row>
    <row r="23" spans="1:26">
      <c r="A23" s="103"/>
      <c r="B23" s="117">
        <v>45279</v>
      </c>
      <c r="C23" s="112">
        <v>98362814</v>
      </c>
      <c r="D23" s="112">
        <v>5055499</v>
      </c>
      <c r="E23" s="118">
        <v>3675.5299999999997</v>
      </c>
      <c r="F23" s="118">
        <v>583109.79</v>
      </c>
      <c r="G23" s="103"/>
      <c r="H23" s="103"/>
      <c r="I23" s="103"/>
      <c r="J23" s="103"/>
      <c r="K23" s="103"/>
      <c r="L23" s="103"/>
      <c r="M23" s="103"/>
      <c r="N23" s="103"/>
      <c r="O23" s="103"/>
      <c r="P23" s="103"/>
      <c r="Q23" s="103"/>
      <c r="R23" s="103"/>
      <c r="S23" s="103"/>
      <c r="T23" s="103"/>
      <c r="U23" s="103"/>
      <c r="V23" s="103"/>
      <c r="W23" s="103"/>
      <c r="X23" s="103"/>
      <c r="Y23" s="103"/>
      <c r="Z23" s="103"/>
    </row>
    <row r="24" spans="1:26">
      <c r="A24" s="103"/>
      <c r="B24" s="117">
        <v>45005</v>
      </c>
      <c r="C24" s="112">
        <v>99682881</v>
      </c>
      <c r="D24" s="112">
        <v>5099859</v>
      </c>
      <c r="E24" s="118">
        <v>3877.5499999999997</v>
      </c>
      <c r="F24" s="118">
        <v>645222.23</v>
      </c>
      <c r="G24" s="103"/>
      <c r="H24" s="103"/>
      <c r="I24" s="103"/>
      <c r="J24" s="103"/>
      <c r="K24" s="103"/>
      <c r="L24" s="103"/>
      <c r="M24" s="103"/>
      <c r="N24" s="103"/>
      <c r="O24" s="103"/>
      <c r="P24" s="103"/>
      <c r="Q24" s="103"/>
      <c r="R24" s="103"/>
      <c r="S24" s="103"/>
      <c r="T24" s="103"/>
      <c r="U24" s="103"/>
      <c r="V24" s="103"/>
      <c r="W24" s="103"/>
      <c r="X24" s="103"/>
      <c r="Y24" s="103"/>
      <c r="Z24" s="103"/>
    </row>
    <row r="25" spans="1:26">
      <c r="A25" s="103"/>
      <c r="B25" s="117">
        <v>45097</v>
      </c>
      <c r="C25" s="112">
        <v>101322976</v>
      </c>
      <c r="D25" s="112">
        <v>5141709</v>
      </c>
      <c r="E25" s="112">
        <v>3571.0000000000005</v>
      </c>
      <c r="F25" s="112">
        <v>369532.26</v>
      </c>
      <c r="G25" s="103"/>
      <c r="H25" s="103"/>
      <c r="I25" s="103"/>
      <c r="J25" s="103"/>
      <c r="K25" s="103"/>
      <c r="L25" s="103"/>
      <c r="M25" s="103"/>
      <c r="N25" s="103"/>
      <c r="O25" s="103"/>
      <c r="P25" s="103"/>
      <c r="Q25" s="103"/>
      <c r="R25" s="103"/>
      <c r="S25" s="103"/>
      <c r="T25" s="103"/>
      <c r="U25" s="103"/>
      <c r="V25" s="103"/>
      <c r="W25" s="103"/>
      <c r="X25" s="103"/>
      <c r="Y25" s="103"/>
      <c r="Z25" s="103"/>
    </row>
    <row r="26" spans="1:26">
      <c r="A26" s="103"/>
      <c r="B26" s="117">
        <v>45189</v>
      </c>
      <c r="C26" s="112">
        <v>104258099</v>
      </c>
      <c r="D26" s="112">
        <v>5307972</v>
      </c>
      <c r="E26" s="118">
        <v>4916.33</v>
      </c>
      <c r="F26" s="112">
        <v>917873.13</v>
      </c>
      <c r="G26" s="103"/>
      <c r="H26" s="103"/>
      <c r="I26" s="103"/>
      <c r="J26" s="103"/>
      <c r="K26" s="103"/>
      <c r="L26" s="103"/>
      <c r="M26" s="103"/>
      <c r="N26" s="103"/>
      <c r="O26" s="103"/>
      <c r="P26" s="103"/>
      <c r="Q26" s="103"/>
      <c r="R26" s="103"/>
      <c r="S26" s="103"/>
      <c r="T26" s="103"/>
      <c r="U26" s="103"/>
      <c r="V26" s="103"/>
      <c r="W26" s="103"/>
      <c r="X26" s="103"/>
      <c r="Y26" s="103"/>
      <c r="Z26" s="103"/>
    </row>
    <row r="27" spans="1:26">
      <c r="A27" s="103"/>
      <c r="B27" s="117">
        <v>45280</v>
      </c>
      <c r="C27" s="112">
        <v>108325291</v>
      </c>
      <c r="D27" s="112">
        <v>5458354</v>
      </c>
      <c r="E27" s="118">
        <v>6516.0099999999993</v>
      </c>
      <c r="F27" s="112">
        <v>1193282.1000000001</v>
      </c>
      <c r="G27" s="103"/>
      <c r="H27" s="103"/>
      <c r="I27" s="103"/>
      <c r="J27" s="103"/>
      <c r="K27" s="103"/>
      <c r="L27" s="103"/>
      <c r="M27" s="103"/>
      <c r="N27" s="103"/>
      <c r="O27" s="103"/>
      <c r="P27" s="103"/>
      <c r="Q27" s="103"/>
      <c r="R27" s="103"/>
      <c r="S27" s="103"/>
      <c r="T27" s="103"/>
      <c r="U27" s="103"/>
      <c r="V27" s="103"/>
      <c r="W27" s="103"/>
      <c r="X27" s="103"/>
      <c r="Y27" s="103"/>
      <c r="Z27" s="103"/>
    </row>
    <row r="28" spans="1:26">
      <c r="A28" s="103"/>
      <c r="B28" s="117">
        <v>45006</v>
      </c>
      <c r="C28" s="112">
        <v>109728594</v>
      </c>
      <c r="D28" s="112">
        <v>5687466</v>
      </c>
      <c r="E28" s="118">
        <v>7327.3099999999995</v>
      </c>
      <c r="F28" s="112">
        <v>1361131.0899999999</v>
      </c>
      <c r="G28" s="103"/>
      <c r="H28" s="103"/>
      <c r="I28" s="103"/>
      <c r="J28" s="103"/>
      <c r="K28" s="103"/>
      <c r="L28" s="103"/>
      <c r="M28" s="103"/>
      <c r="N28" s="103"/>
      <c r="O28" s="103"/>
      <c r="P28" s="103"/>
      <c r="Q28" s="103"/>
      <c r="R28" s="103"/>
      <c r="S28" s="103"/>
      <c r="T28" s="103"/>
      <c r="U28" s="103"/>
      <c r="V28" s="103"/>
      <c r="W28" s="103"/>
      <c r="X28" s="103"/>
      <c r="Y28" s="103"/>
      <c r="Z28" s="103"/>
    </row>
    <row r="29" spans="1:26">
      <c r="A29" s="103"/>
      <c r="B29" s="117">
        <v>45098</v>
      </c>
      <c r="C29" s="112">
        <v>107389455</v>
      </c>
      <c r="D29" s="112">
        <v>5572821</v>
      </c>
      <c r="E29" s="118">
        <v>7988.1399999999994</v>
      </c>
      <c r="F29" s="112">
        <v>1531675.5</v>
      </c>
      <c r="G29" s="103"/>
      <c r="H29" s="103"/>
      <c r="I29" s="103"/>
      <c r="J29" s="103"/>
      <c r="K29" s="103"/>
      <c r="L29" s="103"/>
      <c r="M29" s="103"/>
      <c r="N29" s="103"/>
      <c r="O29" s="103"/>
      <c r="P29" s="103"/>
      <c r="Q29" s="103"/>
      <c r="R29" s="103"/>
      <c r="S29" s="103"/>
      <c r="T29" s="103"/>
      <c r="U29" s="103"/>
      <c r="V29" s="103"/>
      <c r="W29" s="103"/>
      <c r="X29" s="103"/>
      <c r="Y29" s="103"/>
      <c r="Z29" s="103"/>
    </row>
    <row r="30" spans="1:26">
      <c r="A30" s="103"/>
      <c r="B30" s="117">
        <v>45190</v>
      </c>
      <c r="C30" s="112">
        <v>108315125</v>
      </c>
      <c r="D30" s="112">
        <v>5777898</v>
      </c>
      <c r="E30" s="118">
        <v>10457.67</v>
      </c>
      <c r="F30" s="112">
        <v>1899749.9</v>
      </c>
      <c r="G30" s="103"/>
      <c r="H30" s="103"/>
      <c r="I30" s="103"/>
      <c r="J30" s="103"/>
      <c r="K30" s="103"/>
      <c r="L30" s="103"/>
      <c r="M30" s="103"/>
      <c r="N30" s="103"/>
      <c r="O30" s="103"/>
      <c r="P30" s="103"/>
      <c r="Q30" s="103"/>
      <c r="R30" s="103"/>
      <c r="S30" s="103"/>
      <c r="T30" s="103"/>
      <c r="U30" s="103"/>
      <c r="V30" s="103"/>
      <c r="W30" s="103"/>
      <c r="X30" s="103"/>
      <c r="Y30" s="103"/>
      <c r="Z30" s="103"/>
    </row>
    <row r="31" spans="1:26">
      <c r="A31" s="103"/>
      <c r="B31" s="117">
        <v>45281</v>
      </c>
      <c r="C31" s="112">
        <v>110330379</v>
      </c>
      <c r="D31" s="112">
        <v>5877545</v>
      </c>
      <c r="E31" s="118">
        <v>12971.429999999998</v>
      </c>
      <c r="F31" s="112">
        <v>2366729.2999999998</v>
      </c>
      <c r="G31" s="103"/>
      <c r="H31" s="103"/>
      <c r="I31" s="103"/>
      <c r="J31" s="103"/>
      <c r="K31" s="103"/>
      <c r="L31" s="103"/>
      <c r="M31" s="103"/>
      <c r="N31" s="103"/>
      <c r="O31" s="103"/>
      <c r="P31" s="103"/>
      <c r="Q31" s="103"/>
      <c r="R31" s="103"/>
      <c r="S31" s="103"/>
      <c r="T31" s="103"/>
      <c r="U31" s="103"/>
      <c r="V31" s="103"/>
      <c r="W31" s="103"/>
      <c r="X31" s="103"/>
      <c r="Y31" s="103"/>
      <c r="Z31" s="103"/>
    </row>
    <row r="32" spans="1:26">
      <c r="A32" s="103"/>
      <c r="B32" s="117">
        <v>45007</v>
      </c>
      <c r="C32" s="112">
        <v>111990440</v>
      </c>
      <c r="D32" s="112">
        <v>6103596</v>
      </c>
      <c r="E32" s="118">
        <v>14550.289999999999</v>
      </c>
      <c r="F32" s="112">
        <v>2619417.77</v>
      </c>
      <c r="G32" s="103"/>
      <c r="H32" s="103"/>
      <c r="I32" s="103"/>
      <c r="J32" s="103"/>
      <c r="K32" s="103"/>
      <c r="L32" s="103"/>
      <c r="M32" s="103"/>
      <c r="N32" s="103"/>
      <c r="O32" s="103"/>
      <c r="P32" s="103"/>
      <c r="Q32" s="103"/>
      <c r="R32" s="103"/>
      <c r="S32" s="103"/>
      <c r="T32" s="103"/>
      <c r="U32" s="103"/>
      <c r="V32" s="103"/>
      <c r="W32" s="103"/>
      <c r="X32" s="103"/>
      <c r="Y32" s="103"/>
      <c r="Z32" s="103"/>
    </row>
    <row r="33" spans="1:26">
      <c r="A33" s="103"/>
      <c r="B33" s="117">
        <v>45099</v>
      </c>
      <c r="C33" s="112">
        <v>112731342</v>
      </c>
      <c r="D33" s="112">
        <v>6104756</v>
      </c>
      <c r="E33" s="118">
        <v>17401</v>
      </c>
      <c r="F33" s="112">
        <v>3039206.27</v>
      </c>
      <c r="G33" s="103"/>
      <c r="H33" s="103"/>
      <c r="I33" s="103"/>
      <c r="J33" s="103"/>
      <c r="K33" s="103"/>
      <c r="L33" s="103"/>
      <c r="M33" s="103"/>
      <c r="N33" s="103"/>
      <c r="O33" s="103"/>
      <c r="P33" s="103"/>
      <c r="Q33" s="103"/>
      <c r="R33" s="103"/>
      <c r="S33" s="103"/>
      <c r="T33" s="103"/>
      <c r="U33" s="103"/>
      <c r="V33" s="103"/>
      <c r="W33" s="103"/>
      <c r="X33" s="103"/>
      <c r="Y33" s="103"/>
      <c r="Z33" s="103"/>
    </row>
    <row r="34" spans="1:26">
      <c r="A34" s="103"/>
      <c r="B34" s="117">
        <v>45191</v>
      </c>
      <c r="C34" s="112">
        <v>115209479</v>
      </c>
      <c r="D34" s="112">
        <v>6281580</v>
      </c>
      <c r="E34" s="118">
        <v>19648.830000000002</v>
      </c>
      <c r="F34" s="112">
        <v>3252221.7800000003</v>
      </c>
      <c r="G34" s="103"/>
      <c r="H34" s="103"/>
      <c r="I34" s="103"/>
      <c r="J34" s="103"/>
      <c r="K34" s="103"/>
      <c r="L34" s="103"/>
      <c r="M34" s="103"/>
      <c r="N34" s="103"/>
      <c r="O34" s="103"/>
      <c r="P34" s="103"/>
      <c r="Q34" s="103"/>
      <c r="R34" s="103"/>
      <c r="S34" s="103"/>
      <c r="T34" s="103"/>
      <c r="U34" s="103"/>
      <c r="V34" s="103"/>
      <c r="W34" s="103"/>
      <c r="X34" s="103"/>
      <c r="Y34" s="103"/>
      <c r="Z34" s="103"/>
    </row>
    <row r="35" spans="1:26">
      <c r="A35" s="103"/>
      <c r="B35" s="117">
        <v>45282</v>
      </c>
      <c r="C35" s="112">
        <v>116297283</v>
      </c>
      <c r="D35" s="112">
        <v>6372867</v>
      </c>
      <c r="E35" s="118">
        <v>22444.36</v>
      </c>
      <c r="F35" s="112">
        <v>3684230.91</v>
      </c>
      <c r="G35" s="103"/>
      <c r="H35" s="103"/>
      <c r="I35" s="103"/>
      <c r="J35" s="103"/>
      <c r="K35" s="103"/>
      <c r="L35" s="103"/>
      <c r="M35" s="103"/>
      <c r="N35" s="103"/>
      <c r="O35" s="103"/>
      <c r="P35" s="103"/>
      <c r="Q35" s="103"/>
      <c r="R35" s="103"/>
      <c r="S35" s="103"/>
      <c r="T35" s="103"/>
      <c r="U35" s="103"/>
      <c r="V35" s="103"/>
      <c r="W35" s="103"/>
      <c r="X35" s="103"/>
      <c r="Y35" s="103"/>
      <c r="Z35" s="103"/>
    </row>
    <row r="36" spans="1:26">
      <c r="A36" s="103"/>
      <c r="B36" s="117">
        <v>45008</v>
      </c>
      <c r="C36" s="112">
        <v>116263535</v>
      </c>
      <c r="D36" s="112">
        <v>6524157</v>
      </c>
      <c r="E36" s="118">
        <v>24256.95</v>
      </c>
      <c r="F36" s="112">
        <v>3945016.25</v>
      </c>
      <c r="G36" s="103"/>
      <c r="H36" s="103"/>
      <c r="I36" s="103"/>
      <c r="J36" s="103"/>
      <c r="K36" s="103"/>
      <c r="L36" s="103"/>
      <c r="M36" s="103"/>
      <c r="N36" s="103"/>
      <c r="O36" s="103"/>
      <c r="P36" s="103"/>
      <c r="Q36" s="103"/>
      <c r="R36" s="103"/>
      <c r="S36" s="103"/>
      <c r="T36" s="103"/>
      <c r="U36" s="103"/>
      <c r="V36" s="103"/>
      <c r="W36" s="103"/>
      <c r="X36" s="103"/>
      <c r="Y36" s="103"/>
      <c r="Z36" s="103"/>
    </row>
    <row r="37" spans="1:26">
      <c r="A37" s="103"/>
      <c r="B37" s="117">
        <v>45100</v>
      </c>
      <c r="C37" s="112">
        <v>118678184</v>
      </c>
      <c r="D37" s="112">
        <v>6536235</v>
      </c>
      <c r="E37" s="118">
        <v>27648.39</v>
      </c>
      <c r="F37" s="112">
        <v>4371617.32</v>
      </c>
      <c r="G37" s="103"/>
      <c r="H37" s="103"/>
      <c r="I37" s="103"/>
      <c r="J37" s="103"/>
      <c r="K37" s="103"/>
      <c r="L37" s="103"/>
      <c r="M37" s="103"/>
      <c r="N37" s="103"/>
      <c r="O37" s="103"/>
      <c r="P37" s="103"/>
      <c r="Q37" s="103"/>
      <c r="R37" s="103"/>
      <c r="S37" s="103"/>
      <c r="T37" s="103"/>
      <c r="U37" s="103"/>
      <c r="V37" s="103"/>
      <c r="W37" s="103"/>
      <c r="X37" s="103"/>
      <c r="Y37" s="103"/>
      <c r="Z37" s="103"/>
    </row>
    <row r="38" spans="1:26">
      <c r="A38" s="103"/>
      <c r="B38" s="117"/>
      <c r="C38" s="112"/>
      <c r="D38" s="112"/>
      <c r="E38" s="118">
        <v>31106.32</v>
      </c>
      <c r="F38" s="112">
        <v>4689314.9400000004</v>
      </c>
      <c r="G38" s="103"/>
      <c r="H38" s="103"/>
      <c r="I38" s="103"/>
      <c r="J38" s="103"/>
      <c r="K38" s="103"/>
      <c r="L38" s="103"/>
      <c r="M38" s="103"/>
      <c r="N38" s="103"/>
      <c r="O38" s="103"/>
      <c r="P38" s="103"/>
      <c r="Q38" s="103"/>
      <c r="R38" s="103"/>
      <c r="S38" s="103"/>
      <c r="T38" s="103"/>
      <c r="U38" s="103"/>
      <c r="V38" s="103"/>
      <c r="W38" s="103"/>
      <c r="X38" s="103"/>
      <c r="Y38" s="103"/>
      <c r="Z38" s="103"/>
    </row>
    <row r="39" spans="1:26">
      <c r="A39" s="103"/>
      <c r="B39" s="119"/>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spans="1:26">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spans="1:26">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spans="1:26">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spans="1:26">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spans="1:26">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spans="1:26">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spans="1:2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spans="1:26">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spans="1:26">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spans="1:26">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spans="1:26">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spans="1:26">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spans="1:26">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spans="1:26">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spans="1:26">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spans="1:26">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spans="1:2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spans="1:26">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spans="1:26">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spans="1:26">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spans="1:26">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spans="1:26">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spans="1:26">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spans="1:26">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spans="1:26">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spans="1:26">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spans="1:2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spans="1:26">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spans="1:26">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spans="1:26">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spans="1:26">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spans="1:26">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spans="1:26">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spans="1:26">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spans="1:26">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spans="1:26">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spans="1:2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spans="1:26">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spans="1:26">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spans="1:26">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spans="1:26">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spans="1:26">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spans="1:26">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spans="1:26">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spans="1:26">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spans="1:26">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spans="1:2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spans="1:26">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spans="1:26">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spans="1:26">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spans="1:26">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spans="1:26">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spans="1:26">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spans="1:26">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spans="1:26">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spans="1:26">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spans="1:2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spans="1:26">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spans="1:26">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spans="1:26">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spans="1:26">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spans="1:26">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spans="1:26">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spans="1:26">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spans="1:26">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spans="1:26">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spans="1:2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spans="1:26">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spans="1:26">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spans="1:26">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spans="1:26">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spans="1:26">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spans="1:26">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spans="1:26">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spans="1:26">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spans="1:26">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spans="1:2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spans="1:26">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spans="1:26">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spans="1:26">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spans="1:26">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spans="1:26">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spans="1:26">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spans="1:26">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spans="1:26">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spans="1:26">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spans="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spans="1:26">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spans="1:26">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spans="1:26">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spans="1:26">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spans="1:26">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spans="1:26">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spans="1:26">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spans="1:26">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spans="1:26">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spans="1:2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spans="1:26">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spans="1:26">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spans="1:26">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spans="1:26">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spans="1:26">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spans="1:26">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spans="1:26">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spans="1:26">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spans="1:26">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spans="1:2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spans="1:26">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spans="1:26">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spans="1:26">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spans="1:26">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spans="1:26">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spans="1:26">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spans="1:26">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spans="1:26">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spans="1:26">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spans="1:2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spans="1:26">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spans="1:26">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spans="1:26">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spans="1:26">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spans="1:26">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spans="1:26">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spans="1:26">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spans="1:26">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spans="1:26">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spans="1:2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spans="1:26">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spans="1:26">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spans="1:26">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spans="1:26">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spans="1:26">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spans="1:26">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spans="1:26">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spans="1:26">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spans="1:26">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spans="1:2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spans="1:26">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spans="1:26">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spans="1:26">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spans="1:26">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spans="1:26">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spans="1:26">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spans="1:26">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spans="1:26">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spans="1:26">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spans="1:2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spans="1:26">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spans="1:26">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spans="1:26">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spans="1:26">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spans="1:26">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spans="1:26">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spans="1:26">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spans="1:26">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spans="1:26">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spans="1:2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spans="1:26">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spans="1:26">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spans="1:26">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spans="1:26">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spans="1:26">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spans="1:26">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spans="1:26">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spans="1:26">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spans="1:26">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spans="1:2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spans="1:26">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spans="1:26">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spans="1:26">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spans="1:26">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spans="1:26">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spans="1:26">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spans="1:26">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spans="1:26">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spans="1:26">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spans="1:2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spans="1:26">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spans="1:26">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spans="1:26">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spans="1:26">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spans="1:26">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spans="1:26">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spans="1:26">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spans="1:26">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spans="1:26">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spans="1: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spans="1:26">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spans="1:26">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spans="1:26">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spans="1:26">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spans="1:26">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spans="1:26">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spans="1:26">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spans="1:26">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spans="1:26">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spans="1:2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spans="1:26">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spans="1:26">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spans="1:26">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spans="1:26">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spans="1:26">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spans="1:26">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spans="1:26">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spans="1:26">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spans="1:26">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spans="1:2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spans="1:26">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spans="1:26">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spans="1:26">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spans="1:26">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spans="1:26">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spans="1:26">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spans="1:26">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spans="1:26">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spans="1:26">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spans="1:2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spans="1:26">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spans="1:26">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spans="1:26">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spans="1:26">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spans="1:26">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spans="1:26">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spans="1:26">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spans="1:26">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spans="1:26">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spans="1:2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spans="1:26">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spans="1:26">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spans="1:26">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spans="1:26">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spans="1:26">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spans="1:26">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spans="1:26">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spans="1:26">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spans="1:26">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spans="1:2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spans="1:26">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spans="1:26">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spans="1:26">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spans="1:26">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spans="1:26">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spans="1:26">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spans="1:26">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spans="1:26">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spans="1:26">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spans="1:2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spans="1:26">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spans="1:26">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spans="1:26">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spans="1:26">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spans="1:26">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spans="1:26">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spans="1:26">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spans="1:26">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spans="1:26">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spans="1:2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spans="1:26">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spans="1:26">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spans="1:26">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spans="1:26">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spans="1:26">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spans="1:26">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spans="1:26">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spans="1:26">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spans="1:26">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spans="1:2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spans="1:26">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spans="1:26">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spans="1:26">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spans="1:26">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spans="1:26">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spans="1:26">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spans="1:26">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spans="1:26">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spans="1:26">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spans="1:2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spans="1:26">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spans="1:26">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spans="1:26">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spans="1:26">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spans="1:26">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spans="1:26">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spans="1:26">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spans="1:26">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spans="1:26">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spans="1: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spans="1:26">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spans="1:26">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spans="1:26">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spans="1:26">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spans="1:26">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spans="1:26">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spans="1:26">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spans="1:26">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spans="1:26">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spans="1:2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spans="1:26">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spans="1:26">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spans="1:26">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spans="1:26">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spans="1:26">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spans="1:26">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spans="1:26">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spans="1:26">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spans="1:26">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spans="1:2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spans="1:26">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spans="1:26">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spans="1:26">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spans="1:26">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spans="1:26">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spans="1:26">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spans="1:26">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spans="1:26">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spans="1:26">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spans="1:2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spans="1:26">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spans="1:26">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spans="1:26">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spans="1:26">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spans="1:26">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spans="1:26">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spans="1:26">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spans="1:26">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spans="1:26">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spans="1:2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spans="1:26">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spans="1:26">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spans="1:26">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spans="1:26">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spans="1:26">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spans="1:26">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spans="1:26">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spans="1:26">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spans="1:26">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spans="1:2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spans="1:26">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spans="1:26">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spans="1:26">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spans="1:26">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spans="1:26">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spans="1:26">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spans="1:26">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spans="1:26">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spans="1:26">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spans="1:2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spans="1:26">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spans="1:26">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spans="1:26">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spans="1:26">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spans="1:26">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spans="1:26">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spans="1:26">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spans="1:26">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spans="1:26">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spans="1:2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spans="1:26">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spans="1:26">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spans="1:26">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spans="1:26">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spans="1:26">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spans="1:26">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spans="1:26">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spans="1:26">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spans="1:26">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spans="1:2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spans="1:26">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spans="1:26">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spans="1:26">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spans="1:26">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spans="1:26">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spans="1:26">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spans="1:26">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spans="1:26">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spans="1:26">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spans="1:2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spans="1:26">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spans="1:26">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spans="1:26">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spans="1:26">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spans="1:26">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spans="1:26">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spans="1:26">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spans="1:26">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spans="1:26">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spans="1: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spans="1:26">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spans="1:26">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spans="1:26">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spans="1:26">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spans="1:26">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spans="1:26">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spans="1:26">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spans="1:26">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spans="1:26">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spans="1:2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spans="1:26">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spans="1:26">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spans="1:26">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spans="1:26">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spans="1:26">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spans="1:26">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spans="1:26">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spans="1:26">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spans="1:26">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spans="1:2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spans="1:26">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spans="1:26">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spans="1:26">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spans="1:26">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spans="1:26">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spans="1:26">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spans="1:26">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spans="1:26">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spans="1:26">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spans="1:2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spans="1:26">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spans="1:26">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spans="1:26">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spans="1:26">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spans="1:26">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spans="1:26">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spans="1:26">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spans="1:26">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spans="1:26">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spans="1:2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spans="1:26">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spans="1:26">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spans="1:26">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spans="1:26">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spans="1:26">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spans="1:26">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spans="1:26">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spans="1:26">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spans="1:26">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spans="1:2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spans="1:26">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spans="1:26">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spans="1:26">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spans="1:26">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spans="1:26">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spans="1:26">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spans="1:26">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spans="1:26">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spans="1:26">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spans="1:2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spans="1:26">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spans="1:26">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spans="1:26">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spans="1:26">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spans="1:26">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spans="1:26">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spans="1:26">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spans="1:26">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spans="1:26">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spans="1:2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spans="1:26">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spans="1:26">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spans="1:26">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spans="1:26">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spans="1:26">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spans="1:26">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spans="1:26">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spans="1:26">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spans="1:26">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spans="1:2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spans="1:26">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spans="1:26">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spans="1:26">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spans="1:26">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spans="1:26">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spans="1:26">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spans="1:26">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spans="1:26">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spans="1:26">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spans="1:2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spans="1:26">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spans="1:26">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spans="1:26">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spans="1:26">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spans="1:26">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spans="1:26">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spans="1:26">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spans="1:26">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spans="1:26">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spans="1: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spans="1:26">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spans="1:26">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spans="1:26">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spans="1:26">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spans="1:26">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spans="1:26">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spans="1:26">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spans="1:26">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spans="1:26">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spans="1:2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spans="1:26">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spans="1:26">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spans="1:26">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spans="1:26">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spans="1:26">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spans="1:26">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spans="1:26">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spans="1:26">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spans="1:26">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spans="1:2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spans="1:26">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spans="1:26">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spans="1:26">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spans="1:26">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spans="1:26">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spans="1:26">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spans="1:26">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spans="1:26">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spans="1:26">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spans="1:2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spans="1:26">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spans="1:26">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spans="1:26">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spans="1:26">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spans="1:26">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spans="1:26">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spans="1:26">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spans="1:26">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spans="1:26">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spans="1:2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spans="1:26">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spans="1:26">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spans="1:26">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spans="1:26">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spans="1:26">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spans="1:26">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spans="1:26">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spans="1:26">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spans="1:26">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spans="1:2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spans="1:26">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spans="1:26">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spans="1:26">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spans="1:26">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spans="1:26">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spans="1:26">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spans="1:26">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spans="1:26">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spans="1:26">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spans="1:2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spans="1:26">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spans="1:26">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spans="1:26">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spans="1:26">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spans="1:26">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spans="1:26">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spans="1:26">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spans="1:26">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spans="1:26">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spans="1:2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spans="1:26">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spans="1:26">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spans="1:26">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spans="1:26">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spans="1:26">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spans="1:26">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spans="1:26">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spans="1:26">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spans="1:26">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spans="1:2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spans="1:26">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spans="1:26">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spans="1:26">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spans="1:26">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spans="1:26">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spans="1:26">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spans="1:26">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spans="1:26">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spans="1:26">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spans="1:2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spans="1:26">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spans="1:26">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spans="1:26">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spans="1:26">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spans="1:26">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spans="1:26">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spans="1:26">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spans="1:26">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spans="1:26">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spans="1: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spans="1:26">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spans="1:26">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spans="1:26">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spans="1:26">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spans="1:26">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spans="1:26">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spans="1:26">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spans="1:26">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spans="1:26">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spans="1:2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spans="1:26">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spans="1:26">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spans="1:26">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spans="1:26">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spans="1:26">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spans="1:26">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spans="1:26">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spans="1:26">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spans="1:26">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spans="1:2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spans="1:26">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spans="1:26">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spans="1:26">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spans="1:26">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spans="1:26">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spans="1:26">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spans="1:26">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spans="1:26">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spans="1:26">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spans="1:2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spans="1:26">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spans="1:26">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spans="1:26">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spans="1:26">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spans="1:26">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spans="1:26">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spans="1:26">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spans="1:26">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spans="1:26">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spans="1:2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spans="1:26">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spans="1:26">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spans="1:26">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spans="1:26">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spans="1:26">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spans="1:26">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spans="1:26">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spans="1:26">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spans="1:26">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spans="1:2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spans="1:26">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spans="1:26">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spans="1:26">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spans="1:26">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spans="1:26">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spans="1:26">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spans="1:26">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spans="1:26">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spans="1:26">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spans="1:2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spans="1:26">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spans="1:26">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spans="1:26">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spans="1:26">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spans="1:26">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spans="1:26">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spans="1:26">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spans="1:26">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spans="1:26">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spans="1:2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spans="1:26">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spans="1:26">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spans="1:26">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spans="1:26">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spans="1:26">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spans="1:26">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spans="1:26">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spans="1:26">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spans="1:26">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spans="1:2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spans="1:26">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spans="1:26">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spans="1:26">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spans="1:26">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spans="1:26">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spans="1:26">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spans="1:26">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spans="1:26">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spans="1:26">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spans="1:2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spans="1:26">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spans="1:26">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spans="1:26">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spans="1:26">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spans="1:26">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spans="1:26">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spans="1:26">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spans="1:26">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spans="1:26">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spans="1: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spans="1:26">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spans="1:26">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spans="1:26">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spans="1:26">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spans="1:26">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spans="1:26">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spans="1:26">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spans="1:26">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spans="1:26">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spans="1:2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spans="1:26">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spans="1:26">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spans="1:26">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spans="1:26">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spans="1:26">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spans="1:26">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spans="1:26">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spans="1:26">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spans="1:26">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spans="1:2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spans="1:26">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spans="1:26">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spans="1:26">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spans="1:26">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spans="1:26">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spans="1:26">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spans="1:26">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spans="1:26">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spans="1:26">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spans="1:2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spans="1:26">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spans="1:26">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spans="1:26">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spans="1:26">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spans="1:26">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spans="1:26">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spans="1:26">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spans="1:26">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spans="1:26">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spans="1:2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spans="1:26">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spans="1:26">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spans="1:26">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spans="1:26">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spans="1:26">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spans="1:26">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spans="1:26">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spans="1:26">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spans="1:26">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spans="1:2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spans="1:26">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spans="1:26">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spans="1:26">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spans="1:26">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spans="1:26">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spans="1:26">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spans="1:26">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spans="1:26">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spans="1:26">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spans="1:2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spans="1:26">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spans="1:26">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spans="1:26">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spans="1:26">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spans="1:26">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spans="1:26">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spans="1:26">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spans="1:26">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spans="1:26">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spans="1:2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spans="1:26">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spans="1:26">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spans="1:26">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spans="1:26">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spans="1:26">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spans="1:26">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spans="1:26">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spans="1:26">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spans="1:26">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spans="1:2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spans="1:26">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spans="1:26">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spans="1:26">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spans="1:26">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spans="1:26">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spans="1:26">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spans="1:26">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spans="1:26">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spans="1:26">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spans="1:2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spans="1:26">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spans="1:26">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spans="1:26">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spans="1:26">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spans="1:26">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spans="1:26">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spans="1:26">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spans="1:26">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spans="1:26">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spans="1: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spans="1:26">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spans="1:26">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spans="1:26">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spans="1:26">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spans="1:26">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spans="1:26">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spans="1:26">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spans="1:26">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spans="1:26">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spans="1:2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spans="1:26">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spans="1:26">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spans="1:26">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spans="1:26">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spans="1:26">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spans="1:26">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spans="1:26">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spans="1:26">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spans="1:26">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spans="1:2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spans="1:26">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spans="1:26">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spans="1:26">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spans="1:26">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spans="1:26">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spans="1:26">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spans="1:26">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spans="1:26">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spans="1:26">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spans="1:2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spans="1:26">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spans="1:26">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spans="1:26">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spans="1:26">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spans="1:26">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spans="1:26">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spans="1:26">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spans="1:26">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spans="1:26">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spans="1:2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spans="1:26">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spans="1:26">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spans="1:26">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spans="1:26">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spans="1:26">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spans="1:26">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spans="1:26">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spans="1:26">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spans="1:26">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spans="1:2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spans="1:26">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spans="1:26">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spans="1:26">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spans="1:26">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spans="1:26">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spans="1:26">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spans="1:26">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spans="1:26">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spans="1:26">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spans="1:2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spans="1:26">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spans="1:26">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spans="1:26">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spans="1:26">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spans="1:26">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spans="1:26">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spans="1:26">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spans="1:26">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spans="1:26">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spans="1:2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spans="1:26">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spans="1:26">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spans="1:26">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spans="1:26">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spans="1:26">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spans="1:26">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spans="1:26">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spans="1:26">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spans="1:26">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spans="1:2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spans="1:26">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spans="1:26">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spans="1:26">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spans="1:26">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spans="1:26">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spans="1:26">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spans="1:26">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spans="1:26">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spans="1:26">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spans="1:2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spans="1:26">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spans="1:26">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spans="1:26">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spans="1:26">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spans="1:26">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spans="1:26">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spans="1:26">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spans="1:26">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spans="1:26">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spans="1: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spans="1:26">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spans="1:26">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spans="1:26">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spans="1:26">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spans="1:26">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spans="1:26">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spans="1:26">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spans="1:26">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spans="1:26">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spans="1:2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spans="1:26">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spans="1:26">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spans="1:26">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spans="1:26">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spans="1:26">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spans="1:26">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spans="1:26">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spans="1:26">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spans="1:26">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spans="1:2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spans="1:26">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spans="1:26">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spans="1:26">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spans="1:26">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spans="1:26">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spans="1:26">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spans="1:26">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spans="1:26">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spans="1:26">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spans="1:2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spans="1:26">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spans="1:26">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spans="1:26">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spans="1:26">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spans="1:26">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spans="1:26">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spans="1:26">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spans="1:26">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spans="1:26">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spans="1:2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spans="1:26">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spans="1:26">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spans="1:26">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spans="1:26">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spans="1:26">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spans="1:26">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spans="1:26">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spans="1:26">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spans="1:26">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spans="1:2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spans="1:26">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spans="1:26">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spans="1:26">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spans="1:26">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spans="1:26">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spans="1:26">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spans="1:26">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spans="1:26">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spans="1:26">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spans="1:2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spans="1:26">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spans="1:26">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spans="1:26">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spans="1:26">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spans="1:26">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spans="1:26">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spans="1:26">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spans="1:26">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spans="1:26">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spans="1:2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spans="1:26">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spans="1:26">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spans="1:26">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spans="1:26">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sheetData>
  <mergeCells count="1">
    <mergeCell ref="H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UPI transactions data</vt:lpstr>
      <vt:lpstr>AePS data</vt:lpstr>
      <vt:lpstr>Bank accounts - yearly</vt:lpstr>
      <vt:lpstr>Bank accounts data - monthy</vt:lpstr>
      <vt:lpstr>Copy of Bank accounts data - mo</vt:lpstr>
      <vt:lpstr>Sheet6</vt:lpstr>
      <vt:lpstr>Bank accounts data - monthy pur</vt:lpstr>
      <vt:lpstr>FI Index data</vt:lpstr>
      <vt:lpstr>Credit Accounts data</vt:lpstr>
      <vt:lpstr>Sheet7</vt:lpstr>
      <vt:lpstr>Pivot Table 1</vt:lpstr>
      <vt:lpstr>Copy of Credit Accounts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Sarwan Kumar</cp:lastModifiedBy>
  <dcterms:modified xsi:type="dcterms:W3CDTF">2023-11-30T17:05:40Z</dcterms:modified>
</cp:coreProperties>
</file>