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study\Math Statistics\"/>
    </mc:Choice>
  </mc:AlternateContent>
  <bookViews>
    <workbookView xWindow="0" yWindow="0" windowWidth="14390" windowHeight="6260" activeTab="1"/>
  </bookViews>
  <sheets>
    <sheet name="Входные данные" sheetId="1" r:id="rId1"/>
    <sheet name="Интервалы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5" i="1"/>
  <c r="F8" i="1"/>
  <c r="F13" i="1"/>
  <c r="F11" i="1"/>
  <c r="F9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  <c r="F7" i="1"/>
  <c r="B3" i="1" l="1"/>
  <c r="V3" i="1"/>
  <c r="Q3" i="1"/>
  <c r="N3" i="1"/>
  <c r="E3" i="1"/>
  <c r="J3" i="1"/>
  <c r="D6" i="2" l="1"/>
  <c r="H6" i="2"/>
  <c r="I6" i="2"/>
  <c r="E6" i="2"/>
  <c r="F6" i="2"/>
  <c r="J6" i="2"/>
  <c r="G6" i="2"/>
  <c r="C6" i="2"/>
  <c r="C9" i="2" l="1"/>
  <c r="C8" i="2"/>
  <c r="G7" i="2"/>
  <c r="G9" i="2"/>
  <c r="G8" i="2"/>
  <c r="I7" i="2"/>
  <c r="I9" i="2"/>
  <c r="I8" i="2"/>
  <c r="E7" i="2"/>
  <c r="E9" i="2"/>
  <c r="E8" i="2"/>
  <c r="J7" i="2"/>
  <c r="J8" i="2"/>
  <c r="J9" i="2"/>
  <c r="H7" i="2"/>
  <c r="H9" i="2"/>
  <c r="H8" i="2"/>
  <c r="F7" i="2"/>
  <c r="F8" i="2"/>
  <c r="F9" i="2"/>
  <c r="D7" i="2"/>
  <c r="D9" i="2"/>
  <c r="D8" i="2"/>
  <c r="C7" i="2"/>
  <c r="K6" i="2"/>
  <c r="F13" i="2" l="1"/>
  <c r="F14" i="2"/>
  <c r="F15" i="2" l="1"/>
  <c r="F16" i="2" s="1"/>
  <c r="F17" i="2" l="1"/>
  <c r="F18" i="2" s="1"/>
  <c r="F20" i="2" s="1"/>
</calcChain>
</file>

<file path=xl/sharedStrings.xml><?xml version="1.0" encoding="utf-8"?>
<sst xmlns="http://schemas.openxmlformats.org/spreadsheetml/2006/main" count="33" uniqueCount="25">
  <si>
    <t>№</t>
  </si>
  <si>
    <t>масса</t>
  </si>
  <si>
    <t>Вариант</t>
  </si>
  <si>
    <t>с</t>
  </si>
  <si>
    <t>по</t>
  </si>
  <si>
    <t>центр</t>
  </si>
  <si>
    <t>Частичные</t>
  </si>
  <si>
    <t>интревалы</t>
  </si>
  <si>
    <t>Попавшие варианты</t>
  </si>
  <si>
    <t>Частота попаданий</t>
  </si>
  <si>
    <t>Количество наблюдений</t>
  </si>
  <si>
    <t>62, 61, 64 , 57, 55, 55</t>
  </si>
  <si>
    <t>72, 67, 71, 67</t>
  </si>
  <si>
    <t>47, 46, 52, 53, 56, 54, 46, 49</t>
  </si>
  <si>
    <t xml:space="preserve">41, 38, 42, 44 </t>
  </si>
  <si>
    <t>28, 34, 31</t>
  </si>
  <si>
    <t>Среднее значение</t>
  </si>
  <si>
    <t>Дисперсия</t>
  </si>
  <si>
    <t>масса^2</t>
  </si>
  <si>
    <t>Среднеквадратичное отклонение</t>
  </si>
  <si>
    <t>Исправленное среднеквадратичное отклонение</t>
  </si>
  <si>
    <t>Среднее значение квадрата</t>
  </si>
  <si>
    <t>Исправленное среднее квадратичное отклонение средней выборочной</t>
  </si>
  <si>
    <t>Коэффициент Стьюдента</t>
  </si>
  <si>
    <t>Полуширина доверительного интервала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</si>
</sst>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37194553805774277"/>
          <c:w val="0.90286351706036749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Интервалы!$C$4:$J$4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97E179D-BC84-4183-AC9A-C87D67A3A30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641DF04F-11C7-428B-ABC4-09C5A1198C71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C23-49D3-A57C-F0F4A1732E5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70B33B3-E303-4F16-95BB-C553B659C32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012D62F3-BFC1-436F-A10F-B70F961B397B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C23-49D3-A57C-F0F4A1732E5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64D89CE-B97C-46A7-9B53-754B0ED2A7D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4369BF9A-AE1A-429D-95E2-C753C7887F1F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C23-49D3-A57C-F0F4A1732E5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D56FE06-AA75-4392-BC09-560AC65C117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CF9CD7B0-0431-486D-B4BE-5754D46775B7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C23-49D3-A57C-F0F4A1732E5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052E98D-9BBC-42F7-B15A-0BD9F7AE134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F8DE819E-5DBA-4973-8090-B5E7193F7A14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C23-49D3-A57C-F0F4A1732E5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5AC12B9-BCBC-46A4-9806-29554D73762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04070EAB-A1C6-45D1-B006-A1F615BCB609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C23-49D3-A57C-F0F4A1732E5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B88D065-6B67-42FA-8123-7B9704847BC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5D6FD3D8-A7B0-418C-A864-12FF125DB2B5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C23-49D3-A57C-F0F4A1732E5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A895BA7-6802-4B8F-A02A-892C7818AE2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B1A22C24-B5F3-4825-B75A-8244309B4B4E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C23-49D3-A57C-F0F4A1732E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Интервалы!$A$2:$A$7</c:f>
              <c:strCache>
                <c:ptCount val="6"/>
                <c:pt idx="0">
                  <c:v>Частичные</c:v>
                </c:pt>
                <c:pt idx="1">
                  <c:v>интревалы</c:v>
                </c:pt>
                <c:pt idx="3">
                  <c:v>Попавшие варианты</c:v>
                </c:pt>
                <c:pt idx="4">
                  <c:v>Количество наблюдений</c:v>
                </c:pt>
                <c:pt idx="5">
                  <c:v>Частота попаданий</c:v>
                </c:pt>
              </c:strCache>
            </c:strRef>
          </c:cat>
          <c:val>
            <c:numRef>
              <c:f>Интервалы!$C$7:$J$7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0.7</c:v>
                </c:pt>
                <c:pt idx="5">
                  <c:v>0.6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Интервалы!$C$4:$J$4</c15:f>
                <c15:dlblRangeCache>
                  <c:ptCount val="8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C23-49D3-A57C-F0F4A173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15"/>
        <c:axId val="333494032"/>
        <c:axId val="333485712"/>
      </c:barChart>
      <c:catAx>
        <c:axId val="33349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485712"/>
        <c:crosses val="autoZero"/>
        <c:auto val="1"/>
        <c:lblAlgn val="ctr"/>
        <c:lblOffset val="100"/>
        <c:noMultiLvlLbl val="0"/>
      </c:catAx>
      <c:valAx>
        <c:axId val="3334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4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587375</xdr:colOff>
      <xdr:row>0</xdr:row>
      <xdr:rowOff>76200</xdr:rowOff>
    </xdr:from>
    <xdr:to>
      <xdr:col>20</xdr:col>
      <xdr:colOff>282575</xdr:colOff>
      <xdr:row>12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A7" workbookViewId="0">
      <selection activeCell="A7" sqref="A7:XFD19"/>
    </sheetView>
  </sheetViews>
  <sheetFormatPr defaultRowHeight="14.5" x14ac:dyDescent="0.35"/>
  <cols>
    <col min="2" max="25" width="4.6328125" customWidth="1"/>
  </cols>
  <sheetData>
    <row r="1" spans="1:25" x14ac:dyDescent="0.35">
      <c r="A1" s="1" t="s">
        <v>2</v>
      </c>
      <c r="B1">
        <v>7</v>
      </c>
    </row>
    <row r="2" spans="1:25" x14ac:dyDescent="0.35">
      <c r="A2" s="2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35">
      <c r="A3" s="2" t="s">
        <v>1</v>
      </c>
      <c r="B3" s="3">
        <f>40+B1</f>
        <v>47</v>
      </c>
      <c r="C3" s="3">
        <v>28</v>
      </c>
      <c r="D3" s="3">
        <v>62</v>
      </c>
      <c r="E3" s="3">
        <f>54+B1</f>
        <v>61</v>
      </c>
      <c r="F3" s="3">
        <v>46</v>
      </c>
      <c r="G3" s="3">
        <v>52</v>
      </c>
      <c r="H3" s="3">
        <v>72</v>
      </c>
      <c r="I3" s="3">
        <v>53</v>
      </c>
      <c r="J3" s="3">
        <f>60+B1</f>
        <v>67</v>
      </c>
      <c r="K3" s="3">
        <v>56</v>
      </c>
      <c r="L3" s="3">
        <v>34</v>
      </c>
      <c r="M3" s="3">
        <v>54</v>
      </c>
      <c r="N3" s="3">
        <f>57+B1</f>
        <v>64</v>
      </c>
      <c r="O3" s="3">
        <v>46</v>
      </c>
      <c r="P3" s="3">
        <v>71</v>
      </c>
      <c r="Q3" s="3">
        <f>50+B1</f>
        <v>57</v>
      </c>
      <c r="R3" s="3">
        <v>41</v>
      </c>
      <c r="S3" s="3">
        <v>38</v>
      </c>
      <c r="T3" s="3">
        <v>55</v>
      </c>
      <c r="U3" s="3">
        <v>42</v>
      </c>
      <c r="V3" s="3">
        <f>60+B1</f>
        <v>67</v>
      </c>
      <c r="W3" s="3">
        <v>49</v>
      </c>
      <c r="X3" s="3">
        <v>44</v>
      </c>
      <c r="Y3" s="3">
        <v>31</v>
      </c>
    </row>
    <row r="4" spans="1:25" x14ac:dyDescent="0.35">
      <c r="A4" s="2" t="s">
        <v>18</v>
      </c>
      <c r="B4" s="3">
        <f>B3*B3</f>
        <v>2209</v>
      </c>
      <c r="C4" s="3">
        <f t="shared" ref="C4:Y4" si="0">C3*C3</f>
        <v>784</v>
      </c>
      <c r="D4" s="3">
        <f t="shared" si="0"/>
        <v>3844</v>
      </c>
      <c r="E4" s="3">
        <f t="shared" si="0"/>
        <v>3721</v>
      </c>
      <c r="F4" s="3">
        <f t="shared" si="0"/>
        <v>2116</v>
      </c>
      <c r="G4" s="3">
        <f t="shared" si="0"/>
        <v>2704</v>
      </c>
      <c r="H4" s="3">
        <f t="shared" si="0"/>
        <v>5184</v>
      </c>
      <c r="I4" s="3">
        <f t="shared" si="0"/>
        <v>2809</v>
      </c>
      <c r="J4" s="3">
        <f t="shared" si="0"/>
        <v>4489</v>
      </c>
      <c r="K4" s="3">
        <f t="shared" si="0"/>
        <v>3136</v>
      </c>
      <c r="L4" s="3">
        <f t="shared" si="0"/>
        <v>1156</v>
      </c>
      <c r="M4" s="3">
        <f t="shared" si="0"/>
        <v>2916</v>
      </c>
      <c r="N4" s="3">
        <f t="shared" si="0"/>
        <v>4096</v>
      </c>
      <c r="O4" s="3">
        <f t="shared" si="0"/>
        <v>2116</v>
      </c>
      <c r="P4" s="3">
        <f t="shared" si="0"/>
        <v>5041</v>
      </c>
      <c r="Q4" s="3">
        <f t="shared" si="0"/>
        <v>3249</v>
      </c>
      <c r="R4" s="3">
        <f t="shared" si="0"/>
        <v>1681</v>
      </c>
      <c r="S4" s="3">
        <f t="shared" si="0"/>
        <v>1444</v>
      </c>
      <c r="T4" s="3">
        <f t="shared" si="0"/>
        <v>3025</v>
      </c>
      <c r="U4" s="3">
        <f t="shared" si="0"/>
        <v>1764</v>
      </c>
      <c r="V4" s="3">
        <f t="shared" si="0"/>
        <v>4489</v>
      </c>
      <c r="W4" s="3">
        <f t="shared" si="0"/>
        <v>2401</v>
      </c>
      <c r="X4" s="3">
        <f t="shared" si="0"/>
        <v>1936</v>
      </c>
      <c r="Y4" s="3">
        <f t="shared" si="0"/>
        <v>961</v>
      </c>
    </row>
    <row r="7" spans="1:25" x14ac:dyDescent="0.35">
      <c r="A7" s="9" t="s">
        <v>16</v>
      </c>
      <c r="B7" s="9"/>
      <c r="C7" s="9"/>
      <c r="D7" s="9"/>
      <c r="E7" s="9"/>
      <c r="F7" s="9">
        <f>SUM(B3:Y3)/COUNTA(B2:Y2)</f>
        <v>51.541666666666664</v>
      </c>
      <c r="G7" s="9"/>
      <c r="H7" s="9"/>
      <c r="I7" s="9"/>
      <c r="J7" s="9"/>
      <c r="K7" s="9"/>
      <c r="L7" s="9"/>
      <c r="M7" s="9"/>
    </row>
    <row r="8" spans="1:25" x14ac:dyDescent="0.35">
      <c r="A8" s="9" t="s">
        <v>21</v>
      </c>
      <c r="B8" s="9"/>
      <c r="C8" s="9"/>
      <c r="D8" s="9"/>
      <c r="E8" s="9"/>
      <c r="F8" s="9">
        <f>SUM(B4:Y4)/COUNTA(B3:Y3)</f>
        <v>2802.9583333333335</v>
      </c>
      <c r="G8" s="9"/>
      <c r="H8" s="9"/>
      <c r="I8" s="9"/>
      <c r="J8" s="9"/>
      <c r="K8" s="9"/>
      <c r="L8" s="9"/>
      <c r="M8" s="9"/>
    </row>
    <row r="9" spans="1:25" x14ac:dyDescent="0.35">
      <c r="A9" s="9" t="s">
        <v>17</v>
      </c>
      <c r="B9" s="9"/>
      <c r="C9" s="9"/>
      <c r="D9" s="9"/>
      <c r="E9" s="9"/>
      <c r="F9" s="9">
        <f>SUM(B4:Y4)/COUNTA(B2:Y2)-F7*F7</f>
        <v>146.41493055555611</v>
      </c>
      <c r="G9" s="9"/>
      <c r="H9" s="9"/>
      <c r="I9" s="9"/>
      <c r="J9" s="9"/>
      <c r="K9" s="9"/>
      <c r="L9" s="9"/>
      <c r="M9" s="9"/>
    </row>
    <row r="11" spans="1:25" ht="29" customHeight="1" x14ac:dyDescent="0.35">
      <c r="A11" s="8" t="s">
        <v>19</v>
      </c>
      <c r="B11" s="8"/>
      <c r="C11" s="8"/>
      <c r="D11" s="8"/>
      <c r="E11" s="8"/>
      <c r="F11" s="11">
        <f>SQRT(F9)</f>
        <v>12.100203740249835</v>
      </c>
      <c r="G11" s="11"/>
      <c r="H11" s="11"/>
      <c r="I11" s="11"/>
      <c r="J11" s="11"/>
      <c r="K11" s="11"/>
      <c r="L11" s="11"/>
      <c r="M11" s="11"/>
    </row>
    <row r="13" spans="1:25" ht="44.5" customHeight="1" x14ac:dyDescent="0.35">
      <c r="A13" s="8" t="s">
        <v>20</v>
      </c>
      <c r="B13" s="8"/>
      <c r="C13" s="8"/>
      <c r="D13" s="8"/>
      <c r="E13" s="8"/>
      <c r="F13" s="10">
        <f>SQRT(COUNTA(B2:Y2)/(COUNTA(B2:Y2)-1))*F11</f>
        <v>12.360452948878931</v>
      </c>
      <c r="G13" s="10"/>
      <c r="H13" s="10"/>
      <c r="I13" s="10"/>
      <c r="J13" s="10"/>
      <c r="K13" s="10"/>
      <c r="L13" s="10"/>
      <c r="M13" s="10"/>
    </row>
    <row r="15" spans="1:25" ht="43" customHeight="1" x14ac:dyDescent="0.35">
      <c r="A15" s="8" t="s">
        <v>22</v>
      </c>
      <c r="B15" s="8"/>
      <c r="C15" s="8"/>
      <c r="D15" s="8"/>
      <c r="E15" s="8"/>
      <c r="F15" s="10">
        <f>F13/SQRT(24)</f>
        <v>2.5230668928694193</v>
      </c>
      <c r="G15" s="10"/>
      <c r="H15" s="10"/>
      <c r="I15" s="10"/>
      <c r="J15" s="10"/>
      <c r="K15" s="10"/>
      <c r="L15" s="10"/>
      <c r="M15" s="10"/>
    </row>
    <row r="17" spans="1:13" x14ac:dyDescent="0.35">
      <c r="A17" s="8" t="s">
        <v>23</v>
      </c>
      <c r="B17" s="8"/>
      <c r="C17" s="8"/>
      <c r="D17" s="8"/>
      <c r="E17" s="8"/>
      <c r="F17" s="9"/>
      <c r="G17" s="9"/>
      <c r="H17" s="9"/>
      <c r="I17" s="9"/>
      <c r="J17" s="9"/>
      <c r="K17" s="9"/>
      <c r="L17" s="9"/>
      <c r="M17" s="9"/>
    </row>
    <row r="18" spans="1:13" x14ac:dyDescent="0.35">
      <c r="F18" s="9"/>
      <c r="G18" s="9"/>
      <c r="H18" s="9"/>
      <c r="I18" s="9"/>
      <c r="J18" s="9"/>
      <c r="K18" s="9"/>
      <c r="L18" s="9"/>
      <c r="M18" s="9"/>
    </row>
    <row r="19" spans="1:13" ht="29.5" customHeight="1" x14ac:dyDescent="0.35">
      <c r="A19" s="8" t="s">
        <v>24</v>
      </c>
      <c r="B19" s="8"/>
      <c r="C19" s="8"/>
      <c r="D19" s="8"/>
      <c r="E19" s="8"/>
      <c r="F19" s="10">
        <f>F17*F15</f>
        <v>0</v>
      </c>
      <c r="G19" s="10"/>
      <c r="H19" s="10"/>
      <c r="I19" s="10"/>
      <c r="J19" s="10"/>
      <c r="K19" s="10"/>
      <c r="L19" s="10"/>
      <c r="M19" s="10"/>
    </row>
    <row r="20" spans="1:13" ht="29.5" customHeight="1" x14ac:dyDescent="0.35"/>
  </sheetData>
  <mergeCells count="17">
    <mergeCell ref="A7:E7"/>
    <mergeCell ref="F7:M7"/>
    <mergeCell ref="A9:E9"/>
    <mergeCell ref="F9:M9"/>
    <mergeCell ref="A11:E11"/>
    <mergeCell ref="F11:M11"/>
    <mergeCell ref="A13:E13"/>
    <mergeCell ref="F13:M13"/>
    <mergeCell ref="A8:E8"/>
    <mergeCell ref="F8:M8"/>
    <mergeCell ref="A15:E15"/>
    <mergeCell ref="F15:M15"/>
    <mergeCell ref="A17:E17"/>
    <mergeCell ref="F17:M17"/>
    <mergeCell ref="F18:M18"/>
    <mergeCell ref="F19:M19"/>
    <mergeCell ref="A19:E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topLeftCell="A9" workbookViewId="0">
      <selection activeCell="F13" sqref="F13:M13"/>
    </sheetView>
  </sheetViews>
  <sheetFormatPr defaultRowHeight="14.5" x14ac:dyDescent="0.35"/>
  <cols>
    <col min="1" max="1" width="10.6328125" customWidth="1"/>
    <col min="2" max="2" width="5.6328125" customWidth="1"/>
    <col min="3" max="10" width="6.6328125" customWidth="1"/>
  </cols>
  <sheetData>
    <row r="2" spans="1:13" x14ac:dyDescent="0.35">
      <c r="A2" s="4" t="s">
        <v>6</v>
      </c>
      <c r="B2" s="3" t="s">
        <v>3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3" x14ac:dyDescent="0.35">
      <c r="A3" s="5" t="s">
        <v>7</v>
      </c>
      <c r="B3" s="3" t="s">
        <v>4</v>
      </c>
      <c r="C3" s="3">
        <v>15</v>
      </c>
      <c r="D3" s="3">
        <v>25</v>
      </c>
      <c r="E3" s="3">
        <v>35</v>
      </c>
      <c r="F3" s="3">
        <v>45</v>
      </c>
      <c r="G3" s="3">
        <v>55</v>
      </c>
      <c r="H3" s="3">
        <v>65</v>
      </c>
      <c r="I3" s="3">
        <v>75</v>
      </c>
      <c r="J3" s="3">
        <v>85</v>
      </c>
    </row>
    <row r="4" spans="1:13" x14ac:dyDescent="0.35">
      <c r="A4" s="6"/>
      <c r="B4" s="3" t="s">
        <v>5</v>
      </c>
      <c r="C4" s="3">
        <v>10</v>
      </c>
      <c r="D4" s="3">
        <v>20</v>
      </c>
      <c r="E4" s="3">
        <v>30</v>
      </c>
      <c r="F4" s="3">
        <v>40</v>
      </c>
      <c r="G4" s="3">
        <v>50</v>
      </c>
      <c r="H4" s="3">
        <v>60</v>
      </c>
      <c r="I4" s="3">
        <v>70</v>
      </c>
      <c r="J4" s="3">
        <v>80</v>
      </c>
    </row>
    <row r="5" spans="1:13" ht="62.5" customHeight="1" x14ac:dyDescent="0.35">
      <c r="A5" s="12" t="s">
        <v>8</v>
      </c>
      <c r="B5" s="12"/>
      <c r="C5" s="7"/>
      <c r="D5" s="7"/>
      <c r="E5" s="7" t="s">
        <v>15</v>
      </c>
      <c r="F5" s="7" t="s">
        <v>14</v>
      </c>
      <c r="G5" s="7" t="s">
        <v>13</v>
      </c>
      <c r="H5" s="7" t="s">
        <v>11</v>
      </c>
      <c r="I5" s="7" t="s">
        <v>12</v>
      </c>
      <c r="J5" s="7"/>
    </row>
    <row r="6" spans="1:13" ht="29" customHeight="1" x14ac:dyDescent="0.35">
      <c r="A6" s="13" t="s">
        <v>10</v>
      </c>
      <c r="B6" s="13"/>
      <c r="C6" s="3">
        <f>COUNTIFS('Входные данные'!$B$3:$Y$3,"&gt;="&amp;C2,'Входные данные'!$B$3:$Y$3,"&lt;"&amp;C3)</f>
        <v>0</v>
      </c>
      <c r="D6" s="3">
        <f>COUNTIFS('Входные данные'!$B$3:$Y$3,"&gt;="&amp;D2,'Входные данные'!$B$3:$Y$3,"&lt;"&amp;D3)</f>
        <v>0</v>
      </c>
      <c r="E6" s="3">
        <f>COUNTIFS('Входные данные'!$B$3:$Y$3,"&gt;="&amp;E2,'Входные данные'!$B$3:$Y$3,"&lt;"&amp;E3)</f>
        <v>3</v>
      </c>
      <c r="F6" s="3">
        <f>COUNTIFS('Входные данные'!$B$3:$Y$3,"&gt;="&amp;F2,'Входные данные'!$B$3:$Y$3,"&lt;"&amp;F3)</f>
        <v>4</v>
      </c>
      <c r="G6" s="3">
        <f>COUNTIFS('Входные данные'!$B$3:$Y$3,"&gt;="&amp;G2,'Входные данные'!$B$3:$Y$3,"&lt;"&amp;G3)</f>
        <v>7</v>
      </c>
      <c r="H6" s="3">
        <f>COUNTIFS('Входные данные'!$B$3:$Y$3,"&gt;="&amp;H2,'Входные данные'!$B$3:$Y$3,"&lt;"&amp;H3)</f>
        <v>6</v>
      </c>
      <c r="I6" s="3">
        <f>COUNTIFS('Входные данные'!$B$3:$Y$3,"&gt;="&amp;I2,'Входные данные'!$B$3:$Y$3,"&lt;"&amp;I3)</f>
        <v>4</v>
      </c>
      <c r="J6" s="3">
        <f>COUNTIFS('Входные данные'!$B$3:$Y$3,"&gt;="&amp;J2,'Входные данные'!$B$3:$Y$3,"&lt;"&amp;J3)</f>
        <v>0</v>
      </c>
      <c r="K6">
        <f>SUM(C6:J6)</f>
        <v>24</v>
      </c>
    </row>
    <row r="7" spans="1:13" ht="29" customHeight="1" x14ac:dyDescent="0.35">
      <c r="A7" s="13" t="s">
        <v>9</v>
      </c>
      <c r="B7" s="13"/>
      <c r="C7" s="3">
        <f>ROUND(C6/10, 3)</f>
        <v>0</v>
      </c>
      <c r="D7" s="3">
        <f t="shared" ref="D7:J7" si="0">ROUND(D6/10, 3)</f>
        <v>0</v>
      </c>
      <c r="E7" s="3">
        <f t="shared" si="0"/>
        <v>0.3</v>
      </c>
      <c r="F7" s="3">
        <f t="shared" si="0"/>
        <v>0.4</v>
      </c>
      <c r="G7" s="3">
        <f t="shared" si="0"/>
        <v>0.7</v>
      </c>
      <c r="H7" s="3">
        <f t="shared" si="0"/>
        <v>0.6</v>
      </c>
      <c r="I7" s="3">
        <f t="shared" si="0"/>
        <v>0.4</v>
      </c>
      <c r="J7" s="3">
        <f t="shared" si="0"/>
        <v>0</v>
      </c>
    </row>
    <row r="8" spans="1:13" x14ac:dyDescent="0.35">
      <c r="C8">
        <f>C6*C4</f>
        <v>0</v>
      </c>
      <c r="D8">
        <f t="shared" ref="D8:J8" si="1">D6*D4</f>
        <v>0</v>
      </c>
      <c r="E8">
        <f t="shared" si="1"/>
        <v>90</v>
      </c>
      <c r="F8">
        <f t="shared" si="1"/>
        <v>160</v>
      </c>
      <c r="G8">
        <f t="shared" si="1"/>
        <v>350</v>
      </c>
      <c r="H8">
        <f t="shared" si="1"/>
        <v>360</v>
      </c>
      <c r="I8">
        <f t="shared" si="1"/>
        <v>280</v>
      </c>
      <c r="J8">
        <f t="shared" si="1"/>
        <v>0</v>
      </c>
    </row>
    <row r="9" spans="1:13" x14ac:dyDescent="0.35">
      <c r="C9">
        <f>C6*C4*C4</f>
        <v>0</v>
      </c>
      <c r="D9">
        <f t="shared" ref="D9:J9" si="2">D6*D4*D4</f>
        <v>0</v>
      </c>
      <c r="E9">
        <f t="shared" si="2"/>
        <v>2700</v>
      </c>
      <c r="F9">
        <f t="shared" si="2"/>
        <v>6400</v>
      </c>
      <c r="G9">
        <f t="shared" si="2"/>
        <v>17500</v>
      </c>
      <c r="H9">
        <f t="shared" si="2"/>
        <v>21600</v>
      </c>
      <c r="I9">
        <f t="shared" si="2"/>
        <v>19600</v>
      </c>
      <c r="J9">
        <f t="shared" si="2"/>
        <v>0</v>
      </c>
    </row>
    <row r="13" spans="1:13" x14ac:dyDescent="0.35">
      <c r="A13" s="9" t="s">
        <v>16</v>
      </c>
      <c r="B13" s="9"/>
      <c r="C13" s="9"/>
      <c r="D13" s="9"/>
      <c r="E13" s="9"/>
      <c r="F13" s="9">
        <f>SUM(C8:J8)/SUM(C6:J6)</f>
        <v>51.666666666666664</v>
      </c>
      <c r="G13" s="9"/>
      <c r="H13" s="9"/>
      <c r="I13" s="9"/>
      <c r="J13" s="9"/>
      <c r="K13" s="9"/>
      <c r="L13" s="9"/>
      <c r="M13" s="9"/>
    </row>
    <row r="14" spans="1:13" x14ac:dyDescent="0.35">
      <c r="A14" s="9" t="s">
        <v>21</v>
      </c>
      <c r="B14" s="9"/>
      <c r="C14" s="9"/>
      <c r="D14" s="9"/>
      <c r="E14" s="9"/>
      <c r="F14" s="9">
        <f>SUM(C9:J9)/SUM(C6:J6)</f>
        <v>2825</v>
      </c>
      <c r="G14" s="9"/>
      <c r="H14" s="9"/>
      <c r="I14" s="9"/>
      <c r="J14" s="9"/>
      <c r="K14" s="9"/>
      <c r="L14" s="9"/>
      <c r="M14" s="9"/>
    </row>
    <row r="15" spans="1:13" x14ac:dyDescent="0.35">
      <c r="A15" s="9" t="s">
        <v>17</v>
      </c>
      <c r="B15" s="9"/>
      <c r="C15" s="9"/>
      <c r="D15" s="9"/>
      <c r="E15" s="9"/>
      <c r="F15" s="9">
        <f>F14-F13*F13</f>
        <v>155.55555555555566</v>
      </c>
      <c r="G15" s="9"/>
      <c r="H15" s="9"/>
      <c r="I15" s="9"/>
      <c r="J15" s="9"/>
      <c r="K15" s="9"/>
      <c r="L15" s="9"/>
      <c r="M15" s="9"/>
    </row>
    <row r="16" spans="1:13" ht="18.5" customHeight="1" x14ac:dyDescent="0.35">
      <c r="A16" s="8" t="s">
        <v>19</v>
      </c>
      <c r="B16" s="8"/>
      <c r="C16" s="8"/>
      <c r="D16" s="8"/>
      <c r="E16" s="8"/>
      <c r="F16" s="11">
        <f>SQRT(F15)</f>
        <v>12.472191289246476</v>
      </c>
      <c r="G16" s="11"/>
      <c r="H16" s="11"/>
      <c r="I16" s="11"/>
      <c r="J16" s="11"/>
      <c r="K16" s="11"/>
      <c r="L16" s="11"/>
      <c r="M16" s="11"/>
    </row>
    <row r="17" spans="1:13" ht="30.5" customHeight="1" x14ac:dyDescent="0.35">
      <c r="A17" s="8" t="s">
        <v>20</v>
      </c>
      <c r="B17" s="8"/>
      <c r="C17" s="8"/>
      <c r="D17" s="8"/>
      <c r="E17" s="8"/>
      <c r="F17" s="10">
        <f>SQRT(SUM(C6:J6)/(SUM(C6:J6)-1))*F16</f>
        <v>12.740441145412127</v>
      </c>
      <c r="G17" s="10"/>
      <c r="H17" s="10"/>
      <c r="I17" s="10"/>
      <c r="J17" s="10"/>
      <c r="K17" s="10"/>
      <c r="L17" s="10"/>
      <c r="M17" s="10"/>
    </row>
    <row r="18" spans="1:13" ht="31.5" customHeight="1" x14ac:dyDescent="0.35">
      <c r="A18" s="8" t="s">
        <v>22</v>
      </c>
      <c r="B18" s="8"/>
      <c r="C18" s="8"/>
      <c r="D18" s="8"/>
      <c r="E18" s="8"/>
      <c r="F18" s="10">
        <f>F17/SQRT(SUM(C6:J6))</f>
        <v>2.6006316586849811</v>
      </c>
      <c r="G18" s="10"/>
      <c r="H18" s="10"/>
      <c r="I18" s="10"/>
      <c r="J18" s="10"/>
      <c r="K18" s="10"/>
      <c r="L18" s="10"/>
      <c r="M18" s="10"/>
    </row>
    <row r="19" spans="1:13" x14ac:dyDescent="0.35">
      <c r="A19" s="8" t="s">
        <v>23</v>
      </c>
      <c r="B19" s="8"/>
      <c r="C19" s="8"/>
      <c r="D19" s="8"/>
      <c r="E19" s="8"/>
      <c r="F19" s="9">
        <v>2.0699999999999998</v>
      </c>
      <c r="G19" s="9"/>
      <c r="H19" s="9"/>
      <c r="I19" s="9"/>
      <c r="J19" s="9"/>
      <c r="K19" s="9"/>
      <c r="L19" s="9"/>
      <c r="M19" s="9"/>
    </row>
    <row r="20" spans="1:13" ht="17" customHeight="1" x14ac:dyDescent="0.35">
      <c r="A20" s="8" t="s">
        <v>24</v>
      </c>
      <c r="B20" s="8"/>
      <c r="C20" s="8"/>
      <c r="D20" s="8"/>
      <c r="E20" s="8"/>
      <c r="F20" s="10">
        <f>F19*F18</f>
        <v>5.3833075334779101</v>
      </c>
      <c r="G20" s="10"/>
      <c r="H20" s="10"/>
      <c r="I20" s="10"/>
      <c r="J20" s="10"/>
      <c r="K20" s="10"/>
      <c r="L20" s="10"/>
      <c r="M20" s="10"/>
    </row>
  </sheetData>
  <mergeCells count="19">
    <mergeCell ref="A19:E19"/>
    <mergeCell ref="F19:M19"/>
    <mergeCell ref="A20:E20"/>
    <mergeCell ref="F20:M20"/>
    <mergeCell ref="A18:E18"/>
    <mergeCell ref="F18:M18"/>
    <mergeCell ref="A14:E14"/>
    <mergeCell ref="F14:M14"/>
    <mergeCell ref="A15:E15"/>
    <mergeCell ref="F15:M15"/>
    <mergeCell ref="A16:E16"/>
    <mergeCell ref="F16:M16"/>
    <mergeCell ref="A17:E17"/>
    <mergeCell ref="F17:M17"/>
    <mergeCell ref="A13:E13"/>
    <mergeCell ref="F13:M13"/>
    <mergeCell ref="A5:B5"/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Входные данные</vt:lpstr>
      <vt:lpstr>Интервалы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2017-04-04T14:40:25Z</dcterms:created>
  <dcterms:modified xsi:type="dcterms:W3CDTF">2017-04-11T20:16:44Z</dcterms:modified>
</cp:coreProperties>
</file>