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chart.0" hidden="1">Лист1!$C$3:$C$11</definedName>
    <definedName name="_xlchart.1" hidden="1">Лист1!$F$4:$F$11</definedName>
    <definedName name="_xlchart.2" hidden="1">Лист1!$C$3:$C$11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1" l="1"/>
  <c r="P26" i="1"/>
  <c r="Q24" i="1"/>
  <c r="P24" i="1"/>
  <c r="S22" i="1"/>
  <c r="R22" i="1"/>
  <c r="Q22" i="1"/>
  <c r="P22" i="1"/>
  <c r="O22" i="1"/>
  <c r="N22" i="1"/>
  <c r="M22" i="1"/>
  <c r="C22" i="1"/>
  <c r="D22" i="1"/>
  <c r="E22" i="1"/>
  <c r="F22" i="1"/>
  <c r="G22" i="1"/>
  <c r="H22" i="1"/>
  <c r="I22" i="1"/>
  <c r="J22" i="1"/>
  <c r="K22" i="1"/>
  <c r="B22" i="1"/>
  <c r="K15" i="1"/>
  <c r="K16" i="1"/>
  <c r="K17" i="1"/>
  <c r="K18" i="1"/>
  <c r="K19" i="1"/>
  <c r="K20" i="1"/>
  <c r="K21" i="1"/>
  <c r="K14" i="1"/>
  <c r="J15" i="1"/>
  <c r="J16" i="1"/>
  <c r="J17" i="1"/>
  <c r="J18" i="1"/>
  <c r="J19" i="1"/>
  <c r="J20" i="1"/>
  <c r="J21" i="1"/>
  <c r="J14" i="1"/>
  <c r="I15" i="1"/>
  <c r="I16" i="1"/>
  <c r="I17" i="1"/>
  <c r="I18" i="1"/>
  <c r="I19" i="1"/>
  <c r="I20" i="1"/>
  <c r="I21" i="1"/>
  <c r="I14" i="1"/>
  <c r="H15" i="1"/>
  <c r="H16" i="1"/>
  <c r="H17" i="1"/>
  <c r="H18" i="1"/>
  <c r="H19" i="1"/>
  <c r="H20" i="1"/>
  <c r="H21" i="1"/>
  <c r="H14" i="1"/>
  <c r="D15" i="1"/>
  <c r="D16" i="1"/>
  <c r="D17" i="1"/>
  <c r="D18" i="1"/>
  <c r="D19" i="1"/>
  <c r="D20" i="1"/>
  <c r="D21" i="1"/>
  <c r="D14" i="1"/>
  <c r="F5" i="1" l="1"/>
  <c r="F6" i="1"/>
  <c r="F7" i="1"/>
  <c r="F8" i="1"/>
  <c r="F9" i="1"/>
  <c r="F10" i="1"/>
  <c r="F11" i="1"/>
  <c r="F4" i="1"/>
  <c r="E5" i="1"/>
  <c r="E6" i="1"/>
  <c r="E7" i="1"/>
  <c r="E8" i="1"/>
  <c r="E9" i="1"/>
  <c r="E10" i="1"/>
  <c r="E11" i="1"/>
  <c r="E4" i="1"/>
  <c r="D12" i="1"/>
</calcChain>
</file>

<file path=xl/sharedStrings.xml><?xml version="1.0" encoding="utf-8"?>
<sst xmlns="http://schemas.openxmlformats.org/spreadsheetml/2006/main" count="21" uniqueCount="19">
  <si>
    <t>56-58</t>
  </si>
  <si>
    <t>59-61</t>
  </si>
  <si>
    <t>62-64</t>
  </si>
  <si>
    <t>65-67</t>
  </si>
  <si>
    <t>68-70</t>
  </si>
  <si>
    <t>71-73</t>
  </si>
  <si>
    <t>74-76</t>
  </si>
  <si>
    <t>77-79</t>
  </si>
  <si>
    <t>Ui</t>
  </si>
  <si>
    <t>mi*Ui</t>
  </si>
  <si>
    <t>mi*Ui^2</t>
  </si>
  <si>
    <t>M1</t>
  </si>
  <si>
    <t>M2</t>
  </si>
  <si>
    <t>xB</t>
  </si>
  <si>
    <t>DB</t>
  </si>
  <si>
    <t>s</t>
  </si>
  <si>
    <t xml:space="preserve">s^2 </t>
  </si>
  <si>
    <t>(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</si>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</sst>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vertical="center" wrapText="1" indent="2"/>
    </xf>
    <xf numFmtId="0" fontId="2" fillId="0" borderId="2" xfId="0" applyFont="1" applyBorder="1" applyAlignment="1">
      <alignment horizontal="left" vertical="center" wrapText="1" indent="2"/>
    </xf>
    <xf numFmtId="0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8"/>
  <sheetViews>
    <sheetView tabSelected="1" topLeftCell="B4" workbookViewId="0">
      <selection activeCell="P26" sqref="P26"/>
    </sheetView>
  </sheetViews>
  <sheetFormatPr defaultRowHeight="15" x14ac:dyDescent="0.25"/>
  <cols>
    <col min="3" max="3" width="8.85546875" customWidth="1"/>
    <col min="6" max="6" width="10.140625" customWidth="1"/>
    <col min="9" max="9" width="10.28515625" customWidth="1"/>
    <col min="10" max="10" width="13.5703125" customWidth="1"/>
  </cols>
  <sheetData>
    <row r="3" spans="1:11" ht="15.75" thickBot="1" x14ac:dyDescent="0.3">
      <c r="C3">
        <v>56</v>
      </c>
    </row>
    <row r="4" spans="1:11" ht="16.5" thickBot="1" x14ac:dyDescent="0.3">
      <c r="A4" s="2" t="s">
        <v>0</v>
      </c>
      <c r="B4" s="4">
        <v>2.875</v>
      </c>
      <c r="C4">
        <v>58.875</v>
      </c>
      <c r="D4" s="5">
        <v>0</v>
      </c>
      <c r="E4">
        <f>D4/250</f>
        <v>0</v>
      </c>
      <c r="F4">
        <f>E4/B4</f>
        <v>0</v>
      </c>
    </row>
    <row r="5" spans="1:11" ht="16.5" thickBot="1" x14ac:dyDescent="0.3">
      <c r="A5" s="3" t="s">
        <v>1</v>
      </c>
      <c r="B5" s="4">
        <v>2.875</v>
      </c>
      <c r="C5">
        <v>61.75</v>
      </c>
      <c r="D5" s="6">
        <v>33</v>
      </c>
      <c r="E5">
        <f t="shared" ref="E5:E11" si="0">D5/250</f>
        <v>0.13200000000000001</v>
      </c>
      <c r="F5">
        <f t="shared" ref="F5:F11" si="1">E5/B5</f>
        <v>4.5913043478260869E-2</v>
      </c>
    </row>
    <row r="6" spans="1:11" ht="16.5" thickBot="1" x14ac:dyDescent="0.3">
      <c r="A6" s="3" t="s">
        <v>2</v>
      </c>
      <c r="B6" s="4">
        <v>2.875</v>
      </c>
      <c r="C6">
        <v>64.625</v>
      </c>
      <c r="D6" s="6">
        <v>54</v>
      </c>
      <c r="E6">
        <f t="shared" si="0"/>
        <v>0.216</v>
      </c>
      <c r="F6">
        <f t="shared" si="1"/>
        <v>7.5130434782608696E-2</v>
      </c>
    </row>
    <row r="7" spans="1:11" ht="16.5" thickBot="1" x14ac:dyDescent="0.3">
      <c r="A7" s="3" t="s">
        <v>3</v>
      </c>
      <c r="B7" s="4">
        <v>2.875</v>
      </c>
      <c r="C7">
        <v>67.5</v>
      </c>
      <c r="D7" s="6">
        <v>66</v>
      </c>
      <c r="E7">
        <f t="shared" si="0"/>
        <v>0.26400000000000001</v>
      </c>
      <c r="F7">
        <f t="shared" si="1"/>
        <v>9.1826086956521738E-2</v>
      </c>
    </row>
    <row r="8" spans="1:11" ht="16.5" thickBot="1" x14ac:dyDescent="0.3">
      <c r="A8" s="3" t="s">
        <v>4</v>
      </c>
      <c r="B8" s="4">
        <v>2.875</v>
      </c>
      <c r="C8">
        <v>70.375</v>
      </c>
      <c r="D8" s="6">
        <v>55</v>
      </c>
      <c r="E8">
        <f t="shared" si="0"/>
        <v>0.22</v>
      </c>
      <c r="F8">
        <f t="shared" si="1"/>
        <v>7.6521739130434779E-2</v>
      </c>
    </row>
    <row r="9" spans="1:11" ht="16.5" thickBot="1" x14ac:dyDescent="0.3">
      <c r="A9" s="3" t="s">
        <v>5</v>
      </c>
      <c r="B9" s="4">
        <v>2.875</v>
      </c>
      <c r="C9">
        <v>73.25</v>
      </c>
      <c r="D9" s="6">
        <v>30</v>
      </c>
      <c r="E9">
        <f t="shared" si="0"/>
        <v>0.12</v>
      </c>
      <c r="F9">
        <f t="shared" si="1"/>
        <v>4.1739130434782605E-2</v>
      </c>
    </row>
    <row r="10" spans="1:11" ht="16.5" thickBot="1" x14ac:dyDescent="0.3">
      <c r="A10" s="3" t="s">
        <v>6</v>
      </c>
      <c r="B10" s="4">
        <v>2.875</v>
      </c>
      <c r="C10">
        <v>76.125</v>
      </c>
      <c r="D10" s="6">
        <v>12</v>
      </c>
      <c r="E10">
        <f t="shared" si="0"/>
        <v>4.8000000000000001E-2</v>
      </c>
      <c r="F10">
        <f t="shared" si="1"/>
        <v>1.6695652173913045E-2</v>
      </c>
    </row>
    <row r="11" spans="1:11" ht="16.5" thickBot="1" x14ac:dyDescent="0.3">
      <c r="A11" s="3" t="s">
        <v>7</v>
      </c>
      <c r="B11" s="4">
        <v>2.875</v>
      </c>
      <c r="C11">
        <v>79</v>
      </c>
      <c r="D11" s="6">
        <v>0</v>
      </c>
      <c r="E11">
        <f t="shared" si="0"/>
        <v>0</v>
      </c>
      <c r="F11">
        <f t="shared" si="1"/>
        <v>0</v>
      </c>
    </row>
    <row r="12" spans="1:11" x14ac:dyDescent="0.25">
      <c r="D12">
        <f>SUM(D4:D11)</f>
        <v>250</v>
      </c>
    </row>
    <row r="13" spans="1:11" ht="15.75" thickBot="1" x14ac:dyDescent="0.3">
      <c r="H13" t="s">
        <v>8</v>
      </c>
      <c r="I13" t="s">
        <v>9</v>
      </c>
      <c r="J13" t="s">
        <v>10</v>
      </c>
    </row>
    <row r="14" spans="1:11" ht="16.5" thickBot="1" x14ac:dyDescent="0.3">
      <c r="A14" s="1"/>
      <c r="B14">
        <v>56</v>
      </c>
      <c r="C14">
        <v>58.875</v>
      </c>
      <c r="D14" s="1">
        <f>(B14+C14)/2</f>
        <v>57.4375</v>
      </c>
      <c r="E14" s="5">
        <v>0</v>
      </c>
      <c r="F14" s="4">
        <v>2.875</v>
      </c>
      <c r="G14">
        <v>66.0625</v>
      </c>
      <c r="H14">
        <f>(D14-G14)/F14</f>
        <v>-3</v>
      </c>
      <c r="I14">
        <f>H14*E14</f>
        <v>0</v>
      </c>
      <c r="J14">
        <f>E14*H14^2</f>
        <v>0</v>
      </c>
      <c r="K14">
        <f>E14*(H14+1)^2</f>
        <v>0</v>
      </c>
    </row>
    <row r="15" spans="1:11" ht="16.5" thickBot="1" x14ac:dyDescent="0.3">
      <c r="B15">
        <v>58.875</v>
      </c>
      <c r="C15">
        <v>61.75</v>
      </c>
      <c r="D15" s="1">
        <f t="shared" ref="D15:D21" si="2">(B15+C15)/2</f>
        <v>60.3125</v>
      </c>
      <c r="E15" s="6">
        <v>33</v>
      </c>
      <c r="F15" s="4">
        <v>2.875</v>
      </c>
      <c r="G15">
        <v>66.0625</v>
      </c>
      <c r="H15">
        <f t="shared" ref="H15:H21" si="3">(D15-G15)/F15</f>
        <v>-2</v>
      </c>
      <c r="I15">
        <f t="shared" ref="I15:I21" si="4">H15*E15</f>
        <v>-66</v>
      </c>
      <c r="J15">
        <f t="shared" ref="J15:J21" si="5">E15*H15^2</f>
        <v>132</v>
      </c>
      <c r="K15">
        <f t="shared" ref="K15:K21" si="6">E15*(H15+1)^2</f>
        <v>33</v>
      </c>
    </row>
    <row r="16" spans="1:11" ht="16.5" thickBot="1" x14ac:dyDescent="0.3">
      <c r="B16">
        <v>61.75</v>
      </c>
      <c r="C16">
        <v>64.625</v>
      </c>
      <c r="D16" s="1">
        <f t="shared" si="2"/>
        <v>63.1875</v>
      </c>
      <c r="E16" s="6">
        <v>54</v>
      </c>
      <c r="F16" s="4">
        <v>2.875</v>
      </c>
      <c r="G16">
        <v>66.0625</v>
      </c>
      <c r="H16">
        <f t="shared" si="3"/>
        <v>-1</v>
      </c>
      <c r="I16">
        <f t="shared" si="4"/>
        <v>-54</v>
      </c>
      <c r="J16">
        <f t="shared" si="5"/>
        <v>54</v>
      </c>
      <c r="K16">
        <f t="shared" si="6"/>
        <v>0</v>
      </c>
    </row>
    <row r="17" spans="2:19" ht="16.5" thickBot="1" x14ac:dyDescent="0.3">
      <c r="B17">
        <v>64.625</v>
      </c>
      <c r="C17">
        <v>67.5</v>
      </c>
      <c r="D17" s="1">
        <f t="shared" si="2"/>
        <v>66.0625</v>
      </c>
      <c r="E17" s="6">
        <v>66</v>
      </c>
      <c r="F17" s="4">
        <v>2.875</v>
      </c>
      <c r="G17">
        <v>66.0625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66</v>
      </c>
    </row>
    <row r="18" spans="2:19" ht="16.5" thickBot="1" x14ac:dyDescent="0.3">
      <c r="B18">
        <v>67.5</v>
      </c>
      <c r="C18">
        <v>70.375</v>
      </c>
      <c r="D18" s="1">
        <f t="shared" si="2"/>
        <v>68.9375</v>
      </c>
      <c r="E18" s="6">
        <v>55</v>
      </c>
      <c r="F18" s="4">
        <v>2.875</v>
      </c>
      <c r="G18">
        <v>66.0625</v>
      </c>
      <c r="H18">
        <f t="shared" si="3"/>
        <v>1</v>
      </c>
      <c r="I18">
        <f t="shared" si="4"/>
        <v>55</v>
      </c>
      <c r="J18">
        <f t="shared" si="5"/>
        <v>55</v>
      </c>
      <c r="K18">
        <f t="shared" si="6"/>
        <v>220</v>
      </c>
    </row>
    <row r="19" spans="2:19" ht="16.5" thickBot="1" x14ac:dyDescent="0.3">
      <c r="B19">
        <v>70.375</v>
      </c>
      <c r="C19">
        <v>73.25</v>
      </c>
      <c r="D19" s="1">
        <f t="shared" si="2"/>
        <v>71.8125</v>
      </c>
      <c r="E19" s="6">
        <v>30</v>
      </c>
      <c r="F19" s="4">
        <v>2.875</v>
      </c>
      <c r="G19">
        <v>66.0625</v>
      </c>
      <c r="H19">
        <f t="shared" si="3"/>
        <v>2</v>
      </c>
      <c r="I19">
        <f t="shared" si="4"/>
        <v>60</v>
      </c>
      <c r="J19">
        <f t="shared" si="5"/>
        <v>120</v>
      </c>
      <c r="K19">
        <f t="shared" si="6"/>
        <v>270</v>
      </c>
    </row>
    <row r="20" spans="2:19" ht="16.5" thickBot="1" x14ac:dyDescent="0.3">
      <c r="B20">
        <v>73.25</v>
      </c>
      <c r="C20">
        <v>76.125</v>
      </c>
      <c r="D20" s="1">
        <f t="shared" si="2"/>
        <v>74.6875</v>
      </c>
      <c r="E20" s="6">
        <v>12</v>
      </c>
      <c r="F20" s="4">
        <v>2.875</v>
      </c>
      <c r="G20">
        <v>66.0625</v>
      </c>
      <c r="H20">
        <f t="shared" si="3"/>
        <v>3</v>
      </c>
      <c r="I20">
        <f t="shared" si="4"/>
        <v>36</v>
      </c>
      <c r="J20">
        <f t="shared" si="5"/>
        <v>108</v>
      </c>
      <c r="K20">
        <f t="shared" si="6"/>
        <v>192</v>
      </c>
    </row>
    <row r="21" spans="2:19" ht="16.5" thickBot="1" x14ac:dyDescent="0.3">
      <c r="B21">
        <v>76.125</v>
      </c>
      <c r="C21">
        <v>79</v>
      </c>
      <c r="D21" s="1">
        <f t="shared" si="2"/>
        <v>77.5625</v>
      </c>
      <c r="E21" s="6">
        <v>0</v>
      </c>
      <c r="F21" s="4">
        <v>2.875</v>
      </c>
      <c r="G21">
        <v>66.0625</v>
      </c>
      <c r="H21">
        <f t="shared" si="3"/>
        <v>4</v>
      </c>
      <c r="I21">
        <f t="shared" si="4"/>
        <v>0</v>
      </c>
      <c r="J21">
        <f t="shared" si="5"/>
        <v>0</v>
      </c>
      <c r="K21">
        <f t="shared" si="6"/>
        <v>0</v>
      </c>
      <c r="M21" t="s">
        <v>11</v>
      </c>
      <c r="N21" t="s">
        <v>12</v>
      </c>
      <c r="O21" t="s">
        <v>13</v>
      </c>
      <c r="P21" t="s">
        <v>14</v>
      </c>
      <c r="Q21" t="s">
        <v>16</v>
      </c>
      <c r="R21" t="s">
        <v>15</v>
      </c>
    </row>
    <row r="22" spans="2:19" s="1" customFormat="1" x14ac:dyDescent="0.25">
      <c r="B22" s="1">
        <f>SUM(B14:B21)</f>
        <v>528.5</v>
      </c>
      <c r="C22" s="1">
        <f t="shared" ref="C22:K22" si="7">SUM(C14:C21)</f>
        <v>551.5</v>
      </c>
      <c r="D22" s="1">
        <f t="shared" si="7"/>
        <v>540</v>
      </c>
      <c r="E22" s="1">
        <f t="shared" si="7"/>
        <v>250</v>
      </c>
      <c r="F22" s="1">
        <f t="shared" si="7"/>
        <v>23</v>
      </c>
      <c r="G22" s="1">
        <f t="shared" si="7"/>
        <v>528.5</v>
      </c>
      <c r="H22" s="1">
        <f t="shared" si="7"/>
        <v>4</v>
      </c>
      <c r="I22" s="1">
        <f t="shared" si="7"/>
        <v>31</v>
      </c>
      <c r="J22" s="1">
        <f t="shared" si="7"/>
        <v>469</v>
      </c>
      <c r="K22" s="1">
        <f t="shared" si="7"/>
        <v>781</v>
      </c>
      <c r="M22" s="1">
        <f>I22/E22</f>
        <v>0.124</v>
      </c>
      <c r="N22" s="1">
        <f>J22/E22</f>
        <v>1.8759999999999999</v>
      </c>
      <c r="O22" s="1">
        <f>M22*F21+G21</f>
        <v>66.418999999999997</v>
      </c>
      <c r="P22" s="1">
        <f>(N22-(M22)^2)*(F21^2)</f>
        <v>15.379220249999999</v>
      </c>
      <c r="Q22" s="1">
        <f>P22*8/7</f>
        <v>17.576251714285714</v>
      </c>
      <c r="R22" s="1">
        <f>SQRT(Q22)</f>
        <v>4.1924040495025903</v>
      </c>
      <c r="S22" s="1">
        <f>3.291*R22/SQRT(E22)</f>
        <v>0.87261165587707279</v>
      </c>
    </row>
    <row r="24" spans="2:19" x14ac:dyDescent="0.25">
      <c r="O24" t="s">
        <v>17</v>
      </c>
      <c r="P24">
        <f>O22-S22</f>
        <v>65.546388344122917</v>
      </c>
      <c r="Q24">
        <f>O22+S22</f>
        <v>67.291611655877077</v>
      </c>
      <c r="R24" s="7" t="s">
        <v>18</v>
      </c>
    </row>
    <row r="26" spans="2:19" x14ac:dyDescent="0.25">
      <c r="O26" t="s">
        <v>17</v>
      </c>
      <c r="P26">
        <f>(69-O22)/R22</f>
        <v>0.61563722616531369</v>
      </c>
      <c r="Q26">
        <f>(63-O22)/R22</f>
        <v>-0.81552254020116355</v>
      </c>
      <c r="R26" s="7" t="s">
        <v>18</v>
      </c>
    </row>
    <row r="28" spans="2:19" x14ac:dyDescent="0.25">
      <c r="D28" s="1"/>
      <c r="E28" s="1"/>
      <c r="F28" s="1"/>
      <c r="G28" s="1"/>
      <c r="H28" s="1"/>
      <c r="I28" s="1"/>
      <c r="J28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2017-04-18T10:48:20Z</dcterms:modified>
</cp:coreProperties>
</file>