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sasha\Documents\Data Analysis\Excel\"/>
    </mc:Choice>
  </mc:AlternateContent>
  <xr:revisionPtr revIDLastSave="0" documentId="13_ncr:1_{8DFD8AA1-0CF2-4D0B-94AD-14AA6571C398}" xr6:coauthVersionLast="47" xr6:coauthVersionMax="47" xr10:uidLastSave="{00000000-0000-0000-0000-000000000000}"/>
  <bookViews>
    <workbookView xWindow="-108" yWindow="-108" windowWidth="23256" windowHeight="12576" activeTab="2" xr2:uid="{00000000-000D-0000-FFFF-FFFF00000000}"/>
  </bookViews>
  <sheets>
    <sheet name="Bike Sales" sheetId="1" r:id="rId1"/>
    <sheet name="Pivot Tables" sheetId="3" r:id="rId2"/>
    <sheet name="Dashboard" sheetId="4" r:id="rId3"/>
  </sheets>
  <definedNames>
    <definedName name="_xlchart.v1.0" hidden="1">'Bike Sales'!$S$1</definedName>
    <definedName name="_xlchart.v1.1" hidden="1">'Bike Sales'!$S$2:$S$88</definedName>
    <definedName name="Slicer_Age_Group">#N/A</definedName>
    <definedName name="Slicer_Country">#N/A</definedName>
    <definedName name="Slicer_Customer_Gender">#N/A</definedName>
    <definedName name="Slicer_Date">#N/A</definedName>
  </definedNames>
  <calcPr calcId="191028"/>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2" i="1" l="1"/>
  <c r="W11" i="1"/>
  <c r="W10" i="1"/>
  <c r="W9" i="1"/>
  <c r="W8" i="1"/>
  <c r="W7" i="1"/>
  <c r="W6" i="1"/>
  <c r="W5" i="1"/>
  <c r="G3" i="1" a="1"/>
  <c r="G3" i="1" s="1"/>
  <c r="G4" i="1" a="1"/>
  <c r="G4" i="1" s="1"/>
  <c r="G5" i="1" a="1"/>
  <c r="G5" i="1" s="1"/>
  <c r="G6" i="1" a="1"/>
  <c r="G6" i="1" s="1"/>
  <c r="G7" i="1" a="1"/>
  <c r="G7" i="1" s="1"/>
  <c r="G8" i="1" a="1"/>
  <c r="G8" i="1"/>
  <c r="G9" i="1" a="1"/>
  <c r="G9" i="1"/>
  <c r="G10" i="1" a="1"/>
  <c r="G10" i="1"/>
  <c r="G11" i="1" a="1"/>
  <c r="G11" i="1" s="1"/>
  <c r="G12" i="1" a="1"/>
  <c r="G12" i="1" s="1"/>
  <c r="G13" i="1" a="1"/>
  <c r="G13" i="1" s="1"/>
  <c r="G14" i="1" a="1"/>
  <c r="G14" i="1" s="1"/>
  <c r="G15" i="1" a="1"/>
  <c r="G15" i="1" s="1"/>
  <c r="G16" i="1" a="1"/>
  <c r="G16" i="1"/>
  <c r="G17" i="1" a="1"/>
  <c r="G17" i="1"/>
  <c r="G18" i="1" a="1"/>
  <c r="G18" i="1"/>
  <c r="G19" i="1" a="1"/>
  <c r="G19" i="1" s="1"/>
  <c r="G20" i="1" a="1"/>
  <c r="G20" i="1" s="1"/>
  <c r="G21" i="1" a="1"/>
  <c r="G21" i="1" s="1"/>
  <c r="G22" i="1" a="1"/>
  <c r="G22" i="1" s="1"/>
  <c r="G23" i="1" a="1"/>
  <c r="G23" i="1" s="1"/>
  <c r="G24" i="1" a="1"/>
  <c r="G24" i="1"/>
  <c r="G25" i="1" a="1"/>
  <c r="G25" i="1"/>
  <c r="G26" i="1" a="1"/>
  <c r="G26" i="1"/>
  <c r="G27" i="1" a="1"/>
  <c r="G27" i="1" s="1"/>
  <c r="G28" i="1" a="1"/>
  <c r="G28" i="1" s="1"/>
  <c r="G29" i="1" a="1"/>
  <c r="G29" i="1" s="1"/>
  <c r="G30" i="1" a="1"/>
  <c r="G30" i="1" s="1"/>
  <c r="G31" i="1" a="1"/>
  <c r="G31" i="1" s="1"/>
  <c r="G32" i="1" a="1"/>
  <c r="G32" i="1"/>
  <c r="G33" i="1" a="1"/>
  <c r="G33" i="1"/>
  <c r="G34" i="1" a="1"/>
  <c r="G34" i="1"/>
  <c r="G35" i="1" a="1"/>
  <c r="G35" i="1" s="1"/>
  <c r="G36" i="1" a="1"/>
  <c r="G36" i="1" s="1"/>
  <c r="G37" i="1" a="1"/>
  <c r="G37" i="1" s="1"/>
  <c r="G38" i="1" a="1"/>
  <c r="G38" i="1" s="1"/>
  <c r="G39" i="1" a="1"/>
  <c r="G39" i="1" s="1"/>
  <c r="G40" i="1" a="1"/>
  <c r="G40" i="1"/>
  <c r="G41" i="1" a="1"/>
  <c r="G41" i="1"/>
  <c r="G42" i="1" a="1"/>
  <c r="G42" i="1"/>
  <c r="G43" i="1" a="1"/>
  <c r="G43" i="1" s="1"/>
  <c r="G44" i="1" a="1"/>
  <c r="G44" i="1" s="1"/>
  <c r="G45" i="1" a="1"/>
  <c r="G45" i="1" s="1"/>
  <c r="G46" i="1" a="1"/>
  <c r="G46" i="1" s="1"/>
  <c r="G47" i="1" a="1"/>
  <c r="G47" i="1" s="1"/>
  <c r="G48" i="1" a="1"/>
  <c r="G48" i="1"/>
  <c r="G49" i="1" a="1"/>
  <c r="G49" i="1"/>
  <c r="G50" i="1" a="1"/>
  <c r="G50" i="1"/>
  <c r="G51" i="1" a="1"/>
  <c r="G51" i="1" s="1"/>
  <c r="G52" i="1" a="1"/>
  <c r="G52" i="1" s="1"/>
  <c r="G53" i="1" a="1"/>
  <c r="G53" i="1" s="1"/>
  <c r="G54" i="1" a="1"/>
  <c r="G54" i="1" s="1"/>
  <c r="G55" i="1" a="1"/>
  <c r="G55" i="1" s="1"/>
  <c r="G56" i="1" a="1"/>
  <c r="G56" i="1"/>
  <c r="G57" i="1" a="1"/>
  <c r="G57" i="1"/>
  <c r="G58" i="1" a="1"/>
  <c r="G58" i="1"/>
  <c r="G59" i="1" a="1"/>
  <c r="G59" i="1" s="1"/>
  <c r="G60" i="1" a="1"/>
  <c r="G60" i="1" s="1"/>
  <c r="G61" i="1" a="1"/>
  <c r="G61" i="1" s="1"/>
  <c r="G62" i="1" a="1"/>
  <c r="G62" i="1" s="1"/>
  <c r="G63" i="1" a="1"/>
  <c r="G63" i="1" s="1"/>
  <c r="G64" i="1" a="1"/>
  <c r="G64" i="1"/>
  <c r="G65" i="1" a="1"/>
  <c r="G65" i="1"/>
  <c r="G66" i="1" a="1"/>
  <c r="G66" i="1"/>
  <c r="G67" i="1" a="1"/>
  <c r="G67" i="1" s="1"/>
  <c r="G68" i="1" a="1"/>
  <c r="G68" i="1" s="1"/>
  <c r="G69" i="1" a="1"/>
  <c r="G69" i="1" s="1"/>
  <c r="G70" i="1" a="1"/>
  <c r="G70" i="1" s="1"/>
  <c r="G71" i="1" a="1"/>
  <c r="G71" i="1" s="1"/>
  <c r="G72" i="1" a="1"/>
  <c r="G72" i="1"/>
  <c r="G73" i="1" a="1"/>
  <c r="G73" i="1"/>
  <c r="G74" i="1" a="1"/>
  <c r="G74" i="1"/>
  <c r="G75" i="1" a="1"/>
  <c r="G75" i="1" s="1"/>
  <c r="G76" i="1" a="1"/>
  <c r="G76" i="1" s="1"/>
  <c r="G77" i="1" a="1"/>
  <c r="G77" i="1" s="1"/>
  <c r="G78" i="1" a="1"/>
  <c r="G78" i="1" s="1"/>
  <c r="G79" i="1" a="1"/>
  <c r="G79" i="1" s="1"/>
  <c r="G80" i="1" a="1"/>
  <c r="G80" i="1"/>
  <c r="G81" i="1" a="1"/>
  <c r="G81" i="1"/>
  <c r="G82" i="1" a="1"/>
  <c r="G82" i="1"/>
  <c r="G83" i="1" a="1"/>
  <c r="G83" i="1" s="1"/>
  <c r="G84" i="1" a="1"/>
  <c r="G84" i="1" s="1"/>
  <c r="G85" i="1" a="1"/>
  <c r="G85" i="1" s="1"/>
  <c r="G86" i="1" a="1"/>
  <c r="G86" i="1" s="1"/>
  <c r="G87" i="1" a="1"/>
  <c r="G87" i="1" s="1"/>
  <c r="G88" i="1" a="1"/>
  <c r="G88" i="1"/>
  <c r="G2" i="1" a="1"/>
  <c r="G2" i="1" s="1"/>
  <c r="S74" i="1"/>
  <c r="R74" i="1"/>
  <c r="S63" i="1"/>
  <c r="R63" i="1"/>
  <c r="R22" i="1"/>
  <c r="R3" i="1"/>
  <c r="R4" i="1"/>
  <c r="R5" i="1"/>
  <c r="R6" i="1"/>
  <c r="R7" i="1"/>
  <c r="R8" i="1"/>
  <c r="R9" i="1"/>
  <c r="R10" i="1"/>
  <c r="R11" i="1"/>
  <c r="R12" i="1"/>
  <c r="R13" i="1"/>
  <c r="R14" i="1"/>
  <c r="R15" i="1"/>
  <c r="R16" i="1"/>
  <c r="R17" i="1"/>
  <c r="R18" i="1"/>
  <c r="R19" i="1"/>
  <c r="R20" i="1"/>
  <c r="R21"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4" i="1"/>
  <c r="R65" i="1"/>
  <c r="R66" i="1"/>
  <c r="R67" i="1"/>
  <c r="R68" i="1"/>
  <c r="R69" i="1"/>
  <c r="R70" i="1"/>
  <c r="R71" i="1"/>
  <c r="R72" i="1"/>
  <c r="R73" i="1"/>
  <c r="R75" i="1"/>
  <c r="R76" i="1"/>
  <c r="R77" i="1"/>
  <c r="R78" i="1"/>
  <c r="R79" i="1"/>
  <c r="R80" i="1"/>
  <c r="R81" i="1"/>
  <c r="R82" i="1"/>
  <c r="R83" i="1"/>
  <c r="R84" i="1"/>
  <c r="R85" i="1"/>
  <c r="R86" i="1"/>
  <c r="R87" i="1"/>
  <c r="R88" i="1"/>
  <c r="R2" i="1"/>
  <c r="S3"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4" i="1"/>
  <c r="S65" i="1"/>
  <c r="S66" i="1"/>
  <c r="S67" i="1"/>
  <c r="S68" i="1"/>
  <c r="S69" i="1"/>
  <c r="S70" i="1"/>
  <c r="S71" i="1"/>
  <c r="S72" i="1"/>
  <c r="S73" i="1"/>
  <c r="S75" i="1"/>
  <c r="S76" i="1"/>
  <c r="S77" i="1"/>
  <c r="S78" i="1"/>
  <c r="S79" i="1"/>
  <c r="S80" i="1"/>
  <c r="S81" i="1"/>
  <c r="S82" i="1"/>
  <c r="S83" i="1"/>
  <c r="S84" i="1"/>
  <c r="S85" i="1"/>
  <c r="S86" i="1"/>
  <c r="S87" i="1"/>
  <c r="S88" i="1"/>
  <c r="S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<sst xmlns="http://schemas.openxmlformats.org/spreadsheetml/2006/main" count="765" uniqueCount="169">
  <si>
    <t>Sales_Order #</t>
  </si>
  <si>
    <t>Date</t>
  </si>
  <si>
    <t>Day</t>
  </si>
  <si>
    <t>Month</t>
  </si>
  <si>
    <t>Year</t>
  </si>
  <si>
    <t>Customer_Age</t>
  </si>
  <si>
    <t>Age_Group</t>
  </si>
  <si>
    <t>Country</t>
  </si>
  <si>
    <t>State</t>
  </si>
  <si>
    <t>Product_Category</t>
  </si>
  <si>
    <t>Sub_Category</t>
  </si>
  <si>
    <t>Product_Description</t>
  </si>
  <si>
    <t>Order_Quantity</t>
  </si>
  <si>
    <t xml:space="preserve"> Unit_Cost </t>
  </si>
  <si>
    <t xml:space="preserve"> Unit_Price </t>
  </si>
  <si>
    <t xml:space="preserve"> Profit </t>
  </si>
  <si>
    <t xml:space="preserve"> Cost </t>
  </si>
  <si>
    <t>Revenue</t>
  </si>
  <si>
    <t>000261695</t>
  </si>
  <si>
    <t>December</t>
  </si>
  <si>
    <t>Adults (35-64)</t>
  </si>
  <si>
    <t>United States</t>
  </si>
  <si>
    <t>California</t>
  </si>
  <si>
    <t>Bikes</t>
  </si>
  <si>
    <t>Mountain Bikes</t>
  </si>
  <si>
    <t>Mountain-200 Black, 46</t>
  </si>
  <si>
    <t>United Kingdom</t>
  </si>
  <si>
    <t>England</t>
  </si>
  <si>
    <t>Mountain-200 Silver, 42</t>
  </si>
  <si>
    <t>000261697</t>
  </si>
  <si>
    <t>Mountain-400-W Silver, 46</t>
  </si>
  <si>
    <t>000261698</t>
  </si>
  <si>
    <t>Young Adults (25-34)</t>
  </si>
  <si>
    <t>Australia</t>
  </si>
  <si>
    <t>New South Wales</t>
  </si>
  <si>
    <t>Mountain-400-W Silver, 42</t>
  </si>
  <si>
    <t>000261699</t>
  </si>
  <si>
    <t>000261700</t>
  </si>
  <si>
    <t>Youth (&lt;25)</t>
  </si>
  <si>
    <t>Mountain-200 Black, 38</t>
  </si>
  <si>
    <t>000261701</t>
  </si>
  <si>
    <t>Washington</t>
  </si>
  <si>
    <t>000261702</t>
  </si>
  <si>
    <t>000261703</t>
  </si>
  <si>
    <t>000261704</t>
  </si>
  <si>
    <t>Germany</t>
  </si>
  <si>
    <t>Nordrhein-Westfalen</t>
  </si>
  <si>
    <t>000261705</t>
  </si>
  <si>
    <t>Queensland</t>
  </si>
  <si>
    <t>Mountain-200 Silver, 38</t>
  </si>
  <si>
    <t>000261706</t>
  </si>
  <si>
    <t>000261707</t>
  </si>
  <si>
    <t>000261708</t>
  </si>
  <si>
    <t>Canada</t>
  </si>
  <si>
    <t>British Columbia</t>
  </si>
  <si>
    <t>000261709</t>
  </si>
  <si>
    <t>Mountain-200 Black, 42</t>
  </si>
  <si>
    <t>000261710</t>
  </si>
  <si>
    <t>000261711</t>
  </si>
  <si>
    <t>Mountain-400-W Silver, 38</t>
  </si>
  <si>
    <t>000261712</t>
  </si>
  <si>
    <t>000261713</t>
  </si>
  <si>
    <t>Mountain-500 Silver, 42</t>
  </si>
  <si>
    <t>000261714</t>
  </si>
  <si>
    <t>Oregon</t>
  </si>
  <si>
    <t>000261716</t>
  </si>
  <si>
    <t>Mountain-500 Black, 42</t>
  </si>
  <si>
    <t>000261717</t>
  </si>
  <si>
    <t>Victoria</t>
  </si>
  <si>
    <t>Mountain-100 Black, 38</t>
  </si>
  <si>
    <t>000261718</t>
  </si>
  <si>
    <t>Hamburg</t>
  </si>
  <si>
    <t>000261719</t>
  </si>
  <si>
    <t>000261720</t>
  </si>
  <si>
    <t>000261721</t>
  </si>
  <si>
    <t>000261722</t>
  </si>
  <si>
    <t>Mountain-500 Black, 40</t>
  </si>
  <si>
    <t>000261723</t>
  </si>
  <si>
    <t>Mountain-100 Silver, 44</t>
  </si>
  <si>
    <t>000261724</t>
  </si>
  <si>
    <t>000261725</t>
  </si>
  <si>
    <t>France</t>
  </si>
  <si>
    <t>Seine (Paris)</t>
  </si>
  <si>
    <t>000261726</t>
  </si>
  <si>
    <t>000261727</t>
  </si>
  <si>
    <t>000261728</t>
  </si>
  <si>
    <t>000261729</t>
  </si>
  <si>
    <t>000261730</t>
  </si>
  <si>
    <t>000261731</t>
  </si>
  <si>
    <t>000261732</t>
  </si>
  <si>
    <t>000261733</t>
  </si>
  <si>
    <t>000261734</t>
  </si>
  <si>
    <t>000261735</t>
  </si>
  <si>
    <t>000261736</t>
  </si>
  <si>
    <t>Mountain-500 Silver, 40</t>
  </si>
  <si>
    <t>000261737</t>
  </si>
  <si>
    <t>000261738</t>
  </si>
  <si>
    <t>000261739</t>
  </si>
  <si>
    <t>000261740</t>
  </si>
  <si>
    <t>000261741</t>
  </si>
  <si>
    <t>000261742</t>
  </si>
  <si>
    <t>000261743</t>
  </si>
  <si>
    <t>000261744</t>
  </si>
  <si>
    <t>000261745</t>
  </si>
  <si>
    <t>Seine et Marne</t>
  </si>
  <si>
    <t>Mountain-200 Silver, 46</t>
  </si>
  <si>
    <t>000261746</t>
  </si>
  <si>
    <t>000261747</t>
  </si>
  <si>
    <t>000261748</t>
  </si>
  <si>
    <t>000261749</t>
  </si>
  <si>
    <t>000261750</t>
  </si>
  <si>
    <t>000261751</t>
  </si>
  <si>
    <t>Seine Saint Denis</t>
  </si>
  <si>
    <t>000261752</t>
  </si>
  <si>
    <t>000261753</t>
  </si>
  <si>
    <t>000261754</t>
  </si>
  <si>
    <t>000261755</t>
  </si>
  <si>
    <t>000261756</t>
  </si>
  <si>
    <t>Nord</t>
  </si>
  <si>
    <t>000261757</t>
  </si>
  <si>
    <t>Mountain-500 Black, 44</t>
  </si>
  <si>
    <t>000261758</t>
  </si>
  <si>
    <t>000261759</t>
  </si>
  <si>
    <t>Mountain-100 Black, 48</t>
  </si>
  <si>
    <t>000261760</t>
  </si>
  <si>
    <t>000261761</t>
  </si>
  <si>
    <t>000261762</t>
  </si>
  <si>
    <t>000261763</t>
  </si>
  <si>
    <t>South Australia</t>
  </si>
  <si>
    <t>000261764</t>
  </si>
  <si>
    <t>Hessen</t>
  </si>
  <si>
    <t>000261765</t>
  </si>
  <si>
    <t>000261766</t>
  </si>
  <si>
    <t>000261767</t>
  </si>
  <si>
    <t>000261768</t>
  </si>
  <si>
    <t>Mountain-500 Black, 52</t>
  </si>
  <si>
    <t>000261769</t>
  </si>
  <si>
    <t>000261770</t>
  </si>
  <si>
    <t>000261771</t>
  </si>
  <si>
    <t>Somme</t>
  </si>
  <si>
    <t>000261772</t>
  </si>
  <si>
    <t>000261773</t>
  </si>
  <si>
    <t>000261774</t>
  </si>
  <si>
    <t>000261775</t>
  </si>
  <si>
    <t>000261776</t>
  </si>
  <si>
    <t>000261777</t>
  </si>
  <si>
    <t>000261778</t>
  </si>
  <si>
    <t>000261779</t>
  </si>
  <si>
    <t>000261780</t>
  </si>
  <si>
    <t>000261781</t>
  </si>
  <si>
    <t>000261782</t>
  </si>
  <si>
    <t>000261696</t>
  </si>
  <si>
    <t>Sum of Revenue</t>
  </si>
  <si>
    <t>Grand Total</t>
  </si>
  <si>
    <t>Percentage of Revenue</t>
  </si>
  <si>
    <t>1 Quartile</t>
  </si>
  <si>
    <t>2 Quartile</t>
  </si>
  <si>
    <t>3 Quartile</t>
  </si>
  <si>
    <t>4 Quartile</t>
  </si>
  <si>
    <t>Min</t>
  </si>
  <si>
    <t>Max</t>
  </si>
  <si>
    <t>Average</t>
  </si>
  <si>
    <t>Median</t>
  </si>
  <si>
    <t>Bike Sales</t>
  </si>
  <si>
    <t>FeMaleale</t>
  </si>
  <si>
    <t>Male</t>
  </si>
  <si>
    <t>CustoMaleer_Gender</t>
  </si>
  <si>
    <t>Age Group</t>
  </si>
  <si>
    <t>Product Desc.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</si>
</sst>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0.00;[Red]#,##0.00"/>
    <numFmt numFmtId="165" formatCode="_-[$$-409]* #,##0_ ;_-[$$-409]* \-#,##0\ ;_-[$$-409]* &quot;-&quot;??_ ;_-@_ "/>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
      <b/>
      <sz val="11"/>
      <color rgb="FF000000"/>
      <name val="Calibri"/>
      <family val="2"/>
    </font>
    <font>
      <sz val="7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8">
    <xf numFmtId="0" fontId="0" fillId="0" borderId="0" xfId="0"/>
    <xf numFmtId="14" fontId="0" fillId="0" borderId="0" xfId="0" applyNumberFormat="1"/>
    <xf numFmtId="8" fontId="0" fillId="0" borderId="0" xfId="0" applyNumberFormat="1"/>
    <xf numFmtId="49" fontId="0" fillId="0" borderId="0" xfId="0" applyNumberFormat="1" applyAlignment="1">
      <alignment horizontal="right"/>
    </xf>
    <xf numFmtId="0" fontId="16" fillId="0" borderId="0" xfId="0" applyFont="1"/>
    <xf numFmtId="0" fontId="19" fillId="0" borderId="0" xfId="0" applyFont="1"/>
    <xf numFmtId="0" fontId="20" fillId="0" borderId="0" xfId="0" applyFont="1"/>
    <xf numFmtId="0" fontId="16" fillId="0" borderId="0" xfId="0" applyFont="1" applyAlignment="1">
      <alignment horizontal="center"/>
    </xf>
    <xf numFmtId="0" fontId="0" fillId="0" borderId="0" xfId="0" applyAlignment="1">
      <alignment horizontal="center"/>
    </xf>
    <xf numFmtId="164" fontId="0" fillId="0" borderId="0" xfId="0" applyNumberFormat="1"/>
    <xf numFmtId="0" fontId="0" fillId="0" borderId="0" xfId="0" pivotButton="1"/>
    <xf numFmtId="0" fontId="0" fillId="0" borderId="0" xfId="0" applyAlignment="1">
      <alignment horizontal="left"/>
    </xf>
    <xf numFmtId="10" fontId="0" fillId="0" borderId="0" xfId="0" applyNumberFormat="1"/>
    <xf numFmtId="14" fontId="0" fillId="0" borderId="0" xfId="0" applyNumberFormat="1" applyAlignment="1">
      <alignment horizontal="left"/>
    </xf>
    <xf numFmtId="6" fontId="0" fillId="0" borderId="0" xfId="0" applyNumberFormat="1"/>
    <xf numFmtId="6" fontId="0" fillId="0" borderId="0" xfId="0" applyNumberFormat="1" applyAlignment="1">
      <alignment horizontal="left"/>
    </xf>
    <xf numFmtId="165" fontId="0" fillId="0" borderId="0" xfId="0" applyNumberFormat="1"/>
    <xf numFmtId="0" fontId="21"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10" formatCode="&quot;$&quot;#,##0_);[Red]\(&quot;$&quot;#,##0\)"/>
    </dxf>
    <dxf>
      <alignment horizontal="left"/>
    </dxf>
    <dxf>
      <numFmt numFmtId="10" formatCode="&quot;$&quot;#,##0_);[Red]\(&quot;$&quot;#,##0\)"/>
    </dxf>
    <dxf>
      <numFmt numFmtId="10" formatCode="&quot;$&quot;#,##0_);[Red]\(&quot;$&quot;#,##0\)"/>
    </dxf>
    <dxf>
      <numFmt numFmtId="10" formatCode="&quot;$&quot;#,##0_);[Red]\(&quot;$&quot;#,##0\)"/>
    </dxf>
    <dxf>
      <numFmt numFmtId="10" formatCode="&quot;$&quot;#,##0_);[Red]\(&quot;$&quot;#,##0\)"/>
    </dxf>
    <dxf>
      <numFmt numFmtId="10" formatCode="&quot;$&quot;#,##0_);[Red]\(&quot;$&quot;#,##0\)"/>
    </dxf>
    <dxf>
      <alignment horizontal="left"/>
    </dxf>
    <dxf>
      <numFmt numFmtId="10" formatCode="&quot;$&quot;#,##0_);[Red]\(&quot;$&quot;#,##0\)"/>
    </dxf>
    <dxf>
      <alignment horizontal="left"/>
    </dxf>
    <dxf>
      <numFmt numFmtId="10" formatCode="&quot;$&quot;#,##0_);[Red]\(&quot;$&quot;#,##0\)"/>
    </dxf>
    <dxf>
      <numFmt numFmtId="10" formatCode="&quot;$&quot;#,##0_);[Red]\(&quot;$&quot;#,##0\)"/>
    </dxf>
    <dxf>
      <numFmt numFmtId="10" formatCode="&quot;$&quot;#,##0_);[Red]\(&quot;$&quot;#,##0\)"/>
    </dxf>
    <dxf>
      <numFmt numFmtId="10" formatCode="&quot;$&quot;#,##0_);[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 Tables!PivotTable9</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8"/>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2.0503332325529425E-2"/>
              <c:y val="-2.842993584135312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1.9082547903548783E-4"/>
              <c:y val="1.91539078448527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0842480249234289E-2"/>
              <c:y val="-1.625072907553222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2.448328140952331E-2"/>
              <c:y val="-1.43332604257801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s>
    <c:plotArea>
      <c:layout/>
      <c:pieChart>
        <c:varyColors val="1"/>
        <c:ser>
          <c:idx val="0"/>
          <c:order val="0"/>
          <c:tx>
            <c:strRef>
              <c:f>'Pivot Tables'!$B$3</c:f>
              <c:strCache>
                <c:ptCount val="1"/>
                <c:pt idx="0">
                  <c:v>Percentage of 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FD5-4B11-B47C-2D1869A8E4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FD5-4B11-B47C-2D1869A8E4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CFD5-4B11-B47C-2D1869A8E48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CFD5-4B11-B47C-2D1869A8E48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CFD5-4B11-B47C-2D1869A8E48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CFD5-4B11-B47C-2D1869A8E480}"/>
              </c:ext>
            </c:extLst>
          </c:dPt>
          <c:dLbls>
            <c:dLbl>
              <c:idx val="0"/>
              <c:layout>
                <c:manualLayout>
                  <c:x val="2.0503332325529425E-2"/>
                  <c:y val="-2.8429935841353123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D5-4B11-B47C-2D1869A8E480}"/>
                </c:ext>
              </c:extLst>
            </c:dLbl>
            <c:dLbl>
              <c:idx val="1"/>
              <c:layout>
                <c:manualLayout>
                  <c:x val="1.9082547903548783E-4"/>
                  <c:y val="1.915390784485272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D5-4B11-B47C-2D1869A8E480}"/>
                </c:ext>
              </c:extLst>
            </c:dLbl>
            <c:dLbl>
              <c:idx val="2"/>
              <c:layout>
                <c:manualLayout>
                  <c:x val="-2.0842480249234289E-2"/>
                  <c:y val="-1.625072907553222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FD5-4B11-B47C-2D1869A8E480}"/>
                </c:ext>
              </c:extLst>
            </c:dLbl>
            <c:dLbl>
              <c:idx val="3"/>
              <c:layout>
                <c:manualLayout>
                  <c:x val="2.448328140952331E-2"/>
                  <c:y val="-1.433326042578011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D5-4B11-B47C-2D1869A8E48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Tables'!$A$4:$A$10</c:f>
              <c:strCache>
                <c:ptCount val="6"/>
                <c:pt idx="0">
                  <c:v>United States</c:v>
                </c:pt>
                <c:pt idx="1">
                  <c:v>Australia</c:v>
                </c:pt>
                <c:pt idx="2">
                  <c:v>France</c:v>
                </c:pt>
                <c:pt idx="3">
                  <c:v>Germany</c:v>
                </c:pt>
                <c:pt idx="4">
                  <c:v>Canada</c:v>
                </c:pt>
                <c:pt idx="5">
                  <c:v>United Kingdom</c:v>
                </c:pt>
              </c:strCache>
            </c:strRef>
          </c:cat>
          <c:val>
            <c:numRef>
              <c:f>'Pivot Tables'!$B$4:$B$10</c:f>
              <c:numCache>
                <c:formatCode>0.00%</c:formatCode>
                <c:ptCount val="6"/>
                <c:pt idx="0">
                  <c:v>0.36142406110329128</c:v>
                </c:pt>
                <c:pt idx="1">
                  <c:v>0.31265526774748909</c:v>
                </c:pt>
                <c:pt idx="2">
                  <c:v>0.12947157093107373</c:v>
                </c:pt>
                <c:pt idx="3">
                  <c:v>8.4146006359318307E-2</c:v>
                </c:pt>
                <c:pt idx="4">
                  <c:v>5.630295927008036E-2</c:v>
                </c:pt>
                <c:pt idx="5">
                  <c:v>5.6000134588747259E-2</c:v>
                </c:pt>
              </c:numCache>
            </c:numRef>
          </c:val>
          <c:extLst>
            <c:ext xmlns:c16="http://schemas.microsoft.com/office/drawing/2014/chart" uri="{C3380CC4-5D6E-409C-BE32-E72D297353CC}">
              <c16:uniqueId val="{0000000C-CFD5-4B11-B47C-2D1869A8E480}"/>
            </c:ext>
          </c:extLst>
        </c:ser>
        <c:ser>
          <c:idx val="1"/>
          <c:order val="1"/>
          <c:tx>
            <c:strRef>
              <c:f>'Pivot Tables'!$C$3</c:f>
              <c:strCache>
                <c:ptCount val="1"/>
                <c:pt idx="0">
                  <c:v>Sum of Revenue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E-CFD5-4B11-B47C-2D1869A8E4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0-CFD5-4B11-B47C-2D1869A8E4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2-CFD5-4B11-B47C-2D1869A8E48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4-CFD5-4B11-B47C-2D1869A8E48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6-CFD5-4B11-B47C-2D1869A8E480}"/>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8-CFD5-4B11-B47C-2D1869A8E480}"/>
              </c:ext>
            </c:extLst>
          </c:dPt>
          <c:cat>
            <c:strRef>
              <c:f>'Pivot Tables'!$A$4:$A$10</c:f>
              <c:strCache>
                <c:ptCount val="6"/>
                <c:pt idx="0">
                  <c:v>United States</c:v>
                </c:pt>
                <c:pt idx="1">
                  <c:v>Australia</c:v>
                </c:pt>
                <c:pt idx="2">
                  <c:v>France</c:v>
                </c:pt>
                <c:pt idx="3">
                  <c:v>Germany</c:v>
                </c:pt>
                <c:pt idx="4">
                  <c:v>Canada</c:v>
                </c:pt>
                <c:pt idx="5">
                  <c:v>United Kingdom</c:v>
                </c:pt>
              </c:strCache>
            </c:strRef>
          </c:cat>
          <c:val>
            <c:numRef>
              <c:f>'Pivot Tables'!$C$4:$C$10</c:f>
              <c:numCache>
                <c:formatCode>"$"#,##0_);[Red]\("$"#,##0\)</c:formatCode>
                <c:ptCount val="6"/>
                <c:pt idx="0">
                  <c:v>128899</c:v>
                </c:pt>
                <c:pt idx="1">
                  <c:v>111506</c:v>
                </c:pt>
                <c:pt idx="2">
                  <c:v>46175</c:v>
                </c:pt>
                <c:pt idx="3">
                  <c:v>30010</c:v>
                </c:pt>
                <c:pt idx="4">
                  <c:v>20080</c:v>
                </c:pt>
                <c:pt idx="5">
                  <c:v>19972</c:v>
                </c:pt>
              </c:numCache>
            </c:numRef>
          </c:val>
          <c:extLst>
            <c:ext xmlns:c16="http://schemas.microsoft.com/office/drawing/2014/chart" uri="{C3380CC4-5D6E-409C-BE32-E72D297353CC}">
              <c16:uniqueId val="{00000019-CFD5-4B11-B47C-2D1869A8E4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a:t>
            </a:r>
            <a:r>
              <a:rPr lang="en-US"/>
              <a:t>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v>Percentage of Revenue</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EA-470B-AA8E-4C7CDEBE95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EA-470B-AA8E-4C7CDEBE95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EA-470B-AA8E-4C7CDEBE95F2}"/>
              </c:ext>
            </c:extLst>
          </c:dPt>
          <c:dLbls>
            <c:dLbl>
              <c:idx val="0"/>
              <c:layout>
                <c:manualLayout>
                  <c:x val="-3.5637538688519333E-3"/>
                  <c:y val="-6.4720910092139497E-2"/>
                </c:manualLayout>
              </c:layout>
              <c:tx>
                <c:rich>
                  <a:bodyPr/>
                  <a:lstStyle/>
                  <a:p>
                    <a:fld id="{0A9D3F4F-6108-417D-B696-4FB1E441598B}" type="CELLRANGE">
                      <a:rPr lang="en-US"/>
                      <a:pPr/>
                      <a:t>[CELLRANGE]</a:t>
                    </a:fld>
                    <a:r>
                      <a:rPr lang="en-US" baseline="0"/>
                      <a:t>, </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D5EA-470B-AA8E-4C7CDEBE95F2}"/>
                </c:ext>
              </c:extLst>
            </c:dLbl>
            <c:dLbl>
              <c:idx val="1"/>
              <c:layout>
                <c:manualLayout>
                  <c:x val="6.7584633641772371E-3"/>
                  <c:y val="-1.7223354865339772E-2"/>
                </c:manualLayout>
              </c:layout>
              <c:tx>
                <c:rich>
                  <a:bodyPr/>
                  <a:lstStyle/>
                  <a:p>
                    <a:fld id="{565FE38F-A1E2-4A1E-A90E-D5121FFF8140}" type="CELLRANGE">
                      <a:rPr lang="en-US"/>
                      <a:pPr/>
                      <a:t>[CELLRANGE]</a:t>
                    </a:fld>
                    <a:r>
                      <a:rPr lang="en-US" baseline="0"/>
                      <a:t>, </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5EA-470B-AA8E-4C7CDEBE95F2}"/>
                </c:ext>
              </c:extLst>
            </c:dLbl>
            <c:dLbl>
              <c:idx val="2"/>
              <c:tx>
                <c:rich>
                  <a:bodyPr/>
                  <a:lstStyle/>
                  <a:p>
                    <a:fld id="{E5FBC227-FE07-41C0-BFDE-17605F5AD14C}" type="CELLRANGE">
                      <a:rPr lang="en-US"/>
                      <a:pPr/>
                      <a:t>[CELLRANGE]</a:t>
                    </a:fld>
                    <a:r>
                      <a:rPr lang="en-US" baseline="0"/>
                      <a:t>, </a:t>
                    </a:r>
                  </a:p>
                </c:rich>
              </c:tx>
              <c:dLblPos val="bestFit"/>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5EA-470B-AA8E-4C7CDEBE95F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showDataLabelsRange val="1"/>
              </c:ext>
            </c:extLst>
          </c:dLbls>
          <c:cat>
            <c:strLit>
              <c:ptCount val="3"/>
              <c:pt idx="0">
                <c:v>Adults (35-64)</c:v>
              </c:pt>
              <c:pt idx="1">
                <c:v>Young Adults (25-34)</c:v>
              </c:pt>
              <c:pt idx="2">
                <c:v>Youth (&lt;25)</c:v>
              </c:pt>
            </c:strLit>
          </c:cat>
          <c:val>
            <c:numLit>
              <c:formatCode>General</c:formatCode>
              <c:ptCount val="3"/>
              <c:pt idx="0">
                <c:v>0.56545779801593754</c:v>
              </c:pt>
              <c:pt idx="1">
                <c:v>0.3354792761368543</c:v>
              </c:pt>
              <c:pt idx="2">
                <c:v>9.9062925847208119E-2</c:v>
              </c:pt>
            </c:numLit>
          </c:val>
          <c:extLst>
            <c:ext xmlns:c15="http://schemas.microsoft.com/office/drawing/2012/chart" uri="{02D57815-91ED-43cb-92C2-25804820EDAC}">
              <c15:datalabelsRange>
                <c15:f>'Pivot Tables'!$B$18:$B$20</c15:f>
                <c15:dlblRangeCache>
                  <c:ptCount val="3"/>
                  <c:pt idx="0">
                    <c:v>56.55%</c:v>
                  </c:pt>
                  <c:pt idx="1">
                    <c:v>33.55%</c:v>
                  </c:pt>
                  <c:pt idx="2">
                    <c:v>9.91%</c:v>
                  </c:pt>
                </c15:dlblRangeCache>
              </c15:datalabelsRange>
            </c:ext>
            <c:ext xmlns:c16="http://schemas.microsoft.com/office/drawing/2014/chart" uri="{C3380CC4-5D6E-409C-BE32-E72D297353CC}">
              <c16:uniqueId val="{00000006-D5EA-470B-AA8E-4C7CDEBE95F2}"/>
            </c:ext>
          </c:extLst>
        </c:ser>
        <c:ser>
          <c:idx val="1"/>
          <c:order val="1"/>
          <c:tx>
            <c:v>Series2</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8-D5EA-470B-AA8E-4C7CDEBE95F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A-D5EA-470B-AA8E-4C7CDEBE95F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C-D5EA-470B-AA8E-4C7CDEBE95F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Adults (35-64)</c:v>
              </c:pt>
              <c:pt idx="1">
                <c:v>Young Adults (25-34)</c:v>
              </c:pt>
              <c:pt idx="2">
                <c:v>Youth (&lt;25)</c:v>
              </c:pt>
            </c:strLit>
          </c:cat>
          <c:val>
            <c:numLit>
              <c:formatCode>General</c:formatCode>
              <c:ptCount val="3"/>
              <c:pt idx="0">
                <c:v>201666</c:v>
              </c:pt>
              <c:pt idx="1">
                <c:v>119646</c:v>
              </c:pt>
              <c:pt idx="2">
                <c:v>35330</c:v>
              </c:pt>
            </c:numLit>
          </c:val>
          <c:extLst>
            <c:ext xmlns:c16="http://schemas.microsoft.com/office/drawing/2014/chart" uri="{C3380CC4-5D6E-409C-BE32-E72D297353CC}">
              <c16:uniqueId val="{0000000D-D5EA-470B-AA8E-4C7CDEBE95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4581430446194221"/>
          <c:y val="0.31357538641003208"/>
          <c:w val="0.3347412510936133"/>
          <c:h val="0.30845071449402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 Tables!PivotTable12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item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Tables'!$B$26</c:f>
              <c:strCache>
                <c:ptCount val="1"/>
                <c:pt idx="0">
                  <c:v>Total</c:v>
                </c:pt>
              </c:strCache>
            </c:strRef>
          </c:tx>
          <c:spPr>
            <a:solidFill>
              <a:schemeClr val="accent1"/>
            </a:solidFill>
            <a:ln>
              <a:noFill/>
            </a:ln>
            <a:effectLst/>
          </c:spPr>
          <c:invertIfNegative val="0"/>
          <c:cat>
            <c:strRef>
              <c:f>'Pivot Tables'!$A$27:$A$45</c:f>
              <c:strCache>
                <c:ptCount val="18"/>
                <c:pt idx="0">
                  <c:v>Mountain-200 Black, 46</c:v>
                </c:pt>
                <c:pt idx="1">
                  <c:v>Mountain-200 Black, 38</c:v>
                </c:pt>
                <c:pt idx="2">
                  <c:v>Mountain-200 Silver, 38</c:v>
                </c:pt>
                <c:pt idx="3">
                  <c:v>Mountain-200 Black, 42</c:v>
                </c:pt>
                <c:pt idx="4">
                  <c:v>Mountain-200 Silver, 42</c:v>
                </c:pt>
                <c:pt idx="5">
                  <c:v>Mountain-200 Silver, 46</c:v>
                </c:pt>
                <c:pt idx="6">
                  <c:v>Mountain-100 Black, 38</c:v>
                </c:pt>
                <c:pt idx="7">
                  <c:v>Mountain-100 Black, 48</c:v>
                </c:pt>
                <c:pt idx="8">
                  <c:v>Mountain-400-W Silver, 46</c:v>
                </c:pt>
                <c:pt idx="9">
                  <c:v>Mountain-400-W Silver, 42</c:v>
                </c:pt>
                <c:pt idx="10">
                  <c:v>Mountain-500 Silver, 42</c:v>
                </c:pt>
                <c:pt idx="11">
                  <c:v>Mountain-400-W Silver, 38</c:v>
                </c:pt>
                <c:pt idx="12">
                  <c:v>Mountain-100 Silver, 44</c:v>
                </c:pt>
                <c:pt idx="13">
                  <c:v>Mountain-500 Black, 44</c:v>
                </c:pt>
                <c:pt idx="14">
                  <c:v>Mountain-500 Black, 52</c:v>
                </c:pt>
                <c:pt idx="15">
                  <c:v>Mountain-500 Black, 40</c:v>
                </c:pt>
                <c:pt idx="16">
                  <c:v>Mountain-500 Black, 42</c:v>
                </c:pt>
                <c:pt idx="17">
                  <c:v>Mountain-500 Silver, 40</c:v>
                </c:pt>
              </c:strCache>
            </c:strRef>
          </c:cat>
          <c:val>
            <c:numRef>
              <c:f>'Pivot Tables'!$B$27:$B$45</c:f>
              <c:numCache>
                <c:formatCode>"$"#,##0_);[Red]\("$"#,##0\)</c:formatCode>
                <c:ptCount val="18"/>
                <c:pt idx="0">
                  <c:v>71145</c:v>
                </c:pt>
                <c:pt idx="1">
                  <c:v>61965</c:v>
                </c:pt>
                <c:pt idx="2">
                  <c:v>58000</c:v>
                </c:pt>
                <c:pt idx="3">
                  <c:v>36720</c:v>
                </c:pt>
                <c:pt idx="4">
                  <c:v>34800</c:v>
                </c:pt>
                <c:pt idx="5">
                  <c:v>23200</c:v>
                </c:pt>
                <c:pt idx="6">
                  <c:v>20250</c:v>
                </c:pt>
                <c:pt idx="7">
                  <c:v>13500</c:v>
                </c:pt>
                <c:pt idx="8">
                  <c:v>9997</c:v>
                </c:pt>
                <c:pt idx="9">
                  <c:v>6921</c:v>
                </c:pt>
                <c:pt idx="10">
                  <c:v>5085</c:v>
                </c:pt>
                <c:pt idx="11">
                  <c:v>4614</c:v>
                </c:pt>
                <c:pt idx="12">
                  <c:v>3400</c:v>
                </c:pt>
                <c:pt idx="13">
                  <c:v>2160</c:v>
                </c:pt>
                <c:pt idx="14">
                  <c:v>1620</c:v>
                </c:pt>
                <c:pt idx="15">
                  <c:v>1620</c:v>
                </c:pt>
                <c:pt idx="16">
                  <c:v>1080</c:v>
                </c:pt>
                <c:pt idx="17">
                  <c:v>565</c:v>
                </c:pt>
              </c:numCache>
            </c:numRef>
          </c:val>
          <c:extLst>
            <c:ext xmlns:c16="http://schemas.microsoft.com/office/drawing/2014/chart" uri="{C3380CC4-5D6E-409C-BE32-E72D297353CC}">
              <c16:uniqueId val="{00000000-6E44-4CD6-A9D8-0F4BB2C0B513}"/>
            </c:ext>
          </c:extLst>
        </c:ser>
        <c:dLbls>
          <c:showLegendKey val="0"/>
          <c:showVal val="0"/>
          <c:showCatName val="0"/>
          <c:showSerName val="0"/>
          <c:showPercent val="0"/>
          <c:showBubbleSize val="0"/>
        </c:dLbls>
        <c:gapWidth val="219"/>
        <c:overlap val="-27"/>
        <c:axId val="1867867519"/>
        <c:axId val="1867866079"/>
      </c:barChart>
      <c:catAx>
        <c:axId val="1867867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866079"/>
        <c:crosses val="autoZero"/>
        <c:auto val="1"/>
        <c:lblAlgn val="ctr"/>
        <c:lblOffset val="100"/>
        <c:noMultiLvlLbl val="0"/>
      </c:catAx>
      <c:valAx>
        <c:axId val="1867866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86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[bike_sales_data.xlsx]Pivot Tables!PivotTable11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per Day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solidFill>
              <a:schemeClr val="accent1">
                <a:alpha val="96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Tables'!$G$1</c:f>
              <c:strCache>
                <c:ptCount val="1"/>
                <c:pt idx="0">
                  <c:v>Total</c:v>
                </c:pt>
              </c:strCache>
            </c:strRef>
          </c:tx>
          <c:spPr>
            <a:solidFill>
              <a:schemeClr val="accent1"/>
            </a:solidFill>
            <a:ln>
              <a:solidFill>
                <a:schemeClr val="accent1">
                  <a:alpha val="96000"/>
                </a:schemeClr>
              </a:solidFill>
            </a:ln>
            <a:effectLst/>
          </c:spPr>
          <c:invertIfNegative val="0"/>
          <c:cat>
            <c:strRef>
              <c:f>'Pivot Tables'!$F$2:$F$26</c:f>
              <c:strCache>
                <c:ptCount val="24"/>
                <c:pt idx="0">
                  <c:v>2021-12-01</c:v>
                </c:pt>
                <c:pt idx="1">
                  <c:v>2021-12-02</c:v>
                </c:pt>
                <c:pt idx="2">
                  <c:v>2021-12-03</c:v>
                </c:pt>
                <c:pt idx="3">
                  <c:v>2021-12-04</c:v>
                </c:pt>
                <c:pt idx="4">
                  <c:v>2021-12-05</c:v>
                </c:pt>
                <c:pt idx="5">
                  <c:v>2021-12-06</c:v>
                </c:pt>
                <c:pt idx="6">
                  <c:v>2021-12-07</c:v>
                </c:pt>
                <c:pt idx="7">
                  <c:v>2021-12-08</c:v>
                </c:pt>
                <c:pt idx="8">
                  <c:v>2021-12-09</c:v>
                </c:pt>
                <c:pt idx="9">
                  <c:v>2021-12-10</c:v>
                </c:pt>
                <c:pt idx="10">
                  <c:v>2021-12-11</c:v>
                </c:pt>
                <c:pt idx="11">
                  <c:v>2021-12-12</c:v>
                </c:pt>
                <c:pt idx="12">
                  <c:v>2021-12-13</c:v>
                </c:pt>
                <c:pt idx="13">
                  <c:v>2021-12-14</c:v>
                </c:pt>
                <c:pt idx="14">
                  <c:v>2021-12-15</c:v>
                </c:pt>
                <c:pt idx="15">
                  <c:v>2021-12-16</c:v>
                </c:pt>
                <c:pt idx="16">
                  <c:v>2021-12-17</c:v>
                </c:pt>
                <c:pt idx="17">
                  <c:v>2021-12-18</c:v>
                </c:pt>
                <c:pt idx="18">
                  <c:v>2021-12-19</c:v>
                </c:pt>
                <c:pt idx="19">
                  <c:v>2021-12-20</c:v>
                </c:pt>
                <c:pt idx="20">
                  <c:v>2021-12-21</c:v>
                </c:pt>
                <c:pt idx="21">
                  <c:v>2021-12-22</c:v>
                </c:pt>
                <c:pt idx="22">
                  <c:v>2021-12-23</c:v>
                </c:pt>
                <c:pt idx="23">
                  <c:v>2021-12-24</c:v>
                </c:pt>
              </c:strCache>
            </c:strRef>
          </c:cat>
          <c:val>
            <c:numRef>
              <c:f>'Pivot Tables'!$G$2:$G$26</c:f>
              <c:numCache>
                <c:formatCode>"$"#,##0_);[Red]\("$"#,##0\)</c:formatCode>
                <c:ptCount val="24"/>
                <c:pt idx="0">
                  <c:v>11500</c:v>
                </c:pt>
                <c:pt idx="1">
                  <c:v>2307</c:v>
                </c:pt>
                <c:pt idx="2">
                  <c:v>9180</c:v>
                </c:pt>
                <c:pt idx="3">
                  <c:v>3076</c:v>
                </c:pt>
                <c:pt idx="4">
                  <c:v>22975</c:v>
                </c:pt>
                <c:pt idx="5">
                  <c:v>9217</c:v>
                </c:pt>
                <c:pt idx="6">
                  <c:v>7716</c:v>
                </c:pt>
                <c:pt idx="7">
                  <c:v>12080</c:v>
                </c:pt>
                <c:pt idx="8">
                  <c:v>9070</c:v>
                </c:pt>
                <c:pt idx="9">
                  <c:v>17710</c:v>
                </c:pt>
                <c:pt idx="10">
                  <c:v>13807</c:v>
                </c:pt>
                <c:pt idx="11">
                  <c:v>21586</c:v>
                </c:pt>
                <c:pt idx="12">
                  <c:v>12115</c:v>
                </c:pt>
                <c:pt idx="13">
                  <c:v>7704</c:v>
                </c:pt>
                <c:pt idx="14">
                  <c:v>2320</c:v>
                </c:pt>
                <c:pt idx="15">
                  <c:v>11500</c:v>
                </c:pt>
                <c:pt idx="16">
                  <c:v>7729</c:v>
                </c:pt>
                <c:pt idx="17">
                  <c:v>32307</c:v>
                </c:pt>
                <c:pt idx="18">
                  <c:v>69650</c:v>
                </c:pt>
                <c:pt idx="19">
                  <c:v>28940</c:v>
                </c:pt>
                <c:pt idx="20">
                  <c:v>8498</c:v>
                </c:pt>
                <c:pt idx="21">
                  <c:v>21320</c:v>
                </c:pt>
                <c:pt idx="22">
                  <c:v>5155</c:v>
                </c:pt>
                <c:pt idx="23">
                  <c:v>9180</c:v>
                </c:pt>
              </c:numCache>
            </c:numRef>
          </c:val>
          <c:extLst>
            <c:ext xmlns:c16="http://schemas.microsoft.com/office/drawing/2014/chart" uri="{C3380CC4-5D6E-409C-BE32-E72D297353CC}">
              <c16:uniqueId val="{00000000-D925-4576-89A5-399F55671DAA}"/>
            </c:ext>
          </c:extLst>
        </c:ser>
        <c:dLbls>
          <c:showLegendKey val="0"/>
          <c:showVal val="0"/>
          <c:showCatName val="0"/>
          <c:showSerName val="0"/>
          <c:showPercent val="0"/>
          <c:showBubbleSize val="0"/>
        </c:dLbls>
        <c:gapWidth val="219"/>
        <c:overlap val="-27"/>
        <c:axId val="57089472"/>
        <c:axId val="57096672"/>
      </c:barChart>
      <c:catAx>
        <c:axId val="5708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96672"/>
        <c:crosses val="autoZero"/>
        <c:auto val="1"/>
        <c:lblAlgn val="ctr"/>
        <c:lblOffset val="100"/>
        <c:noMultiLvlLbl val="0"/>
      </c:catAx>
      <c:valAx>
        <c:axId val="5709667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089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How big is the usual Revenue per order?</cx:v>
        </cx:txData>
      </cx:tx>
      <cx:txPr>
        <a:bodyPr spcFirstLastPara="1" vertOverflow="ellipsis" horzOverflow="overflow" wrap="square" lIns="0" tIns="0" rIns="0" bIns="0" anchor="ctr" anchorCtr="1"/>
        <a:lstStyle/>
        <a:p>
          <a:pPr algn="ctr" rtl="0">
            <a:defRPr/>
          </a:pPr>
          <a:r>
            <a:rPr lang="en-GB" sz="1400" b="0" i="0" u="none" strike="noStrike" baseline="0">
              <a:solidFill>
                <a:sysClr val="windowText" lastClr="000000">
                  <a:lumMod val="65000"/>
                  <a:lumOff val="35000"/>
                </a:sysClr>
              </a:solidFill>
              <a:latin typeface="Calibri" panose="020F0502020204030204"/>
            </a:rPr>
            <a:t>How big is the usual Revenue per order?</a:t>
          </a:r>
        </a:p>
      </cx:txPr>
    </cx:title>
    <cx:plotArea>
      <cx:plotAreaRegion>
        <cx:series layoutId="clusteredColumn" uniqueId="{57CEF538-1857-402C-A1F8-90F1283BC067}">
          <cx:tx>
            <cx:txData>
              <cx:f>_xlchart.v1.0</cx:f>
              <cx:v>Revenue</cx:v>
            </cx:txData>
          </cx:tx>
          <cx:dataId val="0"/>
          <cx:layoutPr>
            <cx:binning intervalClosed="r">
              <cx:binSize val="2000"/>
            </cx:binning>
          </cx:layoutPr>
        </cx:series>
      </cx:plotAreaRegion>
      <cx:axis id="0">
        <cx:catScaling gapWidth="0"/>
        <cx:tickLabels/>
        <cx:numFmt formatCode="$0,&quot;K&quot;" sourceLinked="0"/>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6</xdr:col>
      <xdr:colOff>461597</xdr:colOff>
      <xdr:row>10</xdr:row>
      <xdr:rowOff>164751</xdr:rowOff>
    </xdr:from>
    <xdr:to>
      <xdr:col>13</xdr:col>
      <xdr:colOff>578771</xdr:colOff>
      <xdr:row>20</xdr:row>
      <xdr:rowOff>100232</xdr:rowOff>
    </xdr:to>
    <xdr:graphicFrame macro="">
      <xdr:nvGraphicFramePr>
        <xdr:cNvPr id="2" name="Chart 1">
          <a:extLst>
            <a:ext uri="{FF2B5EF4-FFF2-40B4-BE49-F238E27FC236}">
              <a16:creationId xmlns:a16="http://schemas.microsoft.com/office/drawing/2014/main" id="{8A421449-2FB4-4AEA-B5AB-D398BE99E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87923</xdr:colOff>
      <xdr:row>10</xdr:row>
      <xdr:rowOff>164751</xdr:rowOff>
    </xdr:from>
    <xdr:to>
      <xdr:col>21</xdr:col>
      <xdr:colOff>43891</xdr:colOff>
      <xdr:row>20</xdr:row>
      <xdr:rowOff>85396</xdr:rowOff>
    </xdr:to>
    <xdr:graphicFrame macro="">
      <xdr:nvGraphicFramePr>
        <xdr:cNvPr id="3" name="Chart 2">
          <a:extLst>
            <a:ext uri="{FF2B5EF4-FFF2-40B4-BE49-F238E27FC236}">
              <a16:creationId xmlns:a16="http://schemas.microsoft.com/office/drawing/2014/main" id="{A30247BB-92D9-4DA8-94C1-742A18E1CB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430711</xdr:colOff>
      <xdr:row>21</xdr:row>
      <xdr:rowOff>123009</xdr:rowOff>
    </xdr:from>
    <xdr:to>
      <xdr:col>13</xdr:col>
      <xdr:colOff>583111</xdr:colOff>
      <xdr:row>35</xdr:row>
      <xdr:rowOff>48986</xdr:rowOff>
    </xdr:to>
    <xdr:graphicFrame macro="">
      <xdr:nvGraphicFramePr>
        <xdr:cNvPr id="4" name="Chart 3">
          <a:extLst>
            <a:ext uri="{FF2B5EF4-FFF2-40B4-BE49-F238E27FC236}">
              <a16:creationId xmlns:a16="http://schemas.microsoft.com/office/drawing/2014/main" id="{C857FBC0-5B6D-44BF-B908-BE330131A3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100203</xdr:colOff>
      <xdr:row>21</xdr:row>
      <xdr:rowOff>111672</xdr:rowOff>
    </xdr:from>
    <xdr:to>
      <xdr:col>21</xdr:col>
      <xdr:colOff>51218</xdr:colOff>
      <xdr:row>35</xdr:row>
      <xdr:rowOff>48986</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50774BB-4827-4748-9E8F-49B7AD42F57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8652996" y="3974224"/>
              <a:ext cx="4227412" cy="251234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453571</xdr:colOff>
      <xdr:row>36</xdr:row>
      <xdr:rowOff>32657</xdr:rowOff>
    </xdr:from>
    <xdr:to>
      <xdr:col>21</xdr:col>
      <xdr:colOff>7256</xdr:colOff>
      <xdr:row>50</xdr:row>
      <xdr:rowOff>89444</xdr:rowOff>
    </xdr:to>
    <xdr:graphicFrame macro="">
      <xdr:nvGraphicFramePr>
        <xdr:cNvPr id="6" name="Chart 5">
          <a:extLst>
            <a:ext uri="{FF2B5EF4-FFF2-40B4-BE49-F238E27FC236}">
              <a16:creationId xmlns:a16="http://schemas.microsoft.com/office/drawing/2014/main" id="{B29A42C0-D86C-4885-B47A-FBC1F0CB19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11</xdr:row>
      <xdr:rowOff>1</xdr:rowOff>
    </xdr:from>
    <xdr:to>
      <xdr:col>3</xdr:col>
      <xdr:colOff>0</xdr:colOff>
      <xdr:row>23</xdr:row>
      <xdr:rowOff>1</xdr:rowOff>
    </xdr:to>
    <mc:AlternateContent xmlns:mc="http://schemas.openxmlformats.org/markup-compatibility/2006" xmlns:a14="http://schemas.microsoft.com/office/drawing/2010/main">
      <mc:Choice Requires="a14">
        <xdr:graphicFrame macro="">
          <xdr:nvGraphicFramePr>
            <xdr:cNvPr id="7" name="Date">
              <a:extLst>
                <a:ext uri="{FF2B5EF4-FFF2-40B4-BE49-F238E27FC236}">
                  <a16:creationId xmlns:a16="http://schemas.microsoft.com/office/drawing/2014/main" id="{19516094-C058-152C-2F28-A9DFFFDBB4F0}"/>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0" y="1955801"/>
              <a:ext cx="1828800" cy="2133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11</xdr:row>
      <xdr:rowOff>0</xdr:rowOff>
    </xdr:from>
    <xdr:to>
      <xdr:col>6</xdr:col>
      <xdr:colOff>0</xdr:colOff>
      <xdr:row>17</xdr:row>
      <xdr:rowOff>34290</xdr:rowOff>
    </xdr:to>
    <mc:AlternateContent xmlns:mc="http://schemas.openxmlformats.org/markup-compatibility/2006" xmlns:a14="http://schemas.microsoft.com/office/drawing/2010/main">
      <mc:Choice Requires="a14">
        <xdr:graphicFrame macro="">
          <xdr:nvGraphicFramePr>
            <xdr:cNvPr id="8" name="Age_Group">
              <a:extLst>
                <a:ext uri="{FF2B5EF4-FFF2-40B4-BE49-F238E27FC236}">
                  <a16:creationId xmlns:a16="http://schemas.microsoft.com/office/drawing/2014/main" id="{6583C8C1-48CD-9CC7-EA1D-1A9DB1390C0C}"/>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828800" y="1955800"/>
              <a:ext cx="1828800" cy="110109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0</xdr:colOff>
      <xdr:row>17</xdr:row>
      <xdr:rowOff>146685</xdr:rowOff>
    </xdr:from>
    <xdr:to>
      <xdr:col>6</xdr:col>
      <xdr:colOff>0</xdr:colOff>
      <xdr:row>23</xdr:row>
      <xdr:rowOff>0</xdr:rowOff>
    </xdr:to>
    <mc:AlternateContent xmlns:mc="http://schemas.openxmlformats.org/markup-compatibility/2006" xmlns:a14="http://schemas.microsoft.com/office/drawing/2010/main">
      <mc:Choice Requires="a14">
        <xdr:graphicFrame macro="">
          <xdr:nvGraphicFramePr>
            <xdr:cNvPr id="9" name="Customer_Gender">
              <a:extLst>
                <a:ext uri="{FF2B5EF4-FFF2-40B4-BE49-F238E27FC236}">
                  <a16:creationId xmlns:a16="http://schemas.microsoft.com/office/drawing/2014/main" id="{94CDCCB2-C0C0-4D59-1694-4C2D9B3BAB69}"/>
                </a:ext>
              </a:extLst>
            </xdr:cNvPr>
            <xdr:cNvGraphicFramePr/>
          </xdr:nvGraphicFramePr>
          <xdr:xfrm>
            <a:off x="0" y="0"/>
            <a:ext cx="0" cy="0"/>
          </xdr:xfrm>
          <a:graphic>
            <a:graphicData uri="http://schemas.microsoft.com/office/drawing/2010/slicer">
              <sle:slicer xmlns:sle="http://schemas.microsoft.com/office/drawing/2010/slicer" name="Customer_Gender"/>
            </a:graphicData>
          </a:graphic>
        </xdr:graphicFrame>
      </mc:Choice>
      <mc:Fallback xmlns="">
        <xdr:sp macro="" textlink="">
          <xdr:nvSpPr>
            <xdr:cNvPr id="0" name=""/>
            <xdr:cNvSpPr>
              <a:spLocks noTextEdit="1"/>
            </xdr:cNvSpPr>
          </xdr:nvSpPr>
          <xdr:spPr>
            <a:xfrm>
              <a:off x="1828800" y="3169285"/>
              <a:ext cx="1828800" cy="92011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66676</xdr:rowOff>
    </xdr:from>
    <xdr:to>
      <xdr:col>3</xdr:col>
      <xdr:colOff>0</xdr:colOff>
      <xdr:row>35</xdr:row>
      <xdr:rowOff>0</xdr:rowOff>
    </xdr:to>
    <mc:AlternateContent xmlns:mc="http://schemas.openxmlformats.org/markup-compatibility/2006" xmlns:a14="http://schemas.microsoft.com/office/drawing/2010/main">
      <mc:Choice Requires="a14">
        <xdr:graphicFrame macro="">
          <xdr:nvGraphicFramePr>
            <xdr:cNvPr id="10" name="Country">
              <a:extLst>
                <a:ext uri="{FF2B5EF4-FFF2-40B4-BE49-F238E27FC236}">
                  <a16:creationId xmlns:a16="http://schemas.microsoft.com/office/drawing/2014/main" id="{C0713739-74C9-B936-22B6-F05558580A68}"/>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0" y="4156076"/>
              <a:ext cx="1828800" cy="2066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Олександр Децик" refreshedDate="45709.787157060186" createdVersion="8" refreshedVersion="8" minRefreshableVersion="3" recordCount="87" xr:uid="{91129690-CA07-49C1-B873-E476662A3CBF}">
  <cacheSource type="worksheet">
    <worksheetSource ref="A1:S88" sheet="Bike Sales"/>
  </cacheSource>
  <cacheFields count="19">
    <cacheField name="Sales_Order #" numFmtId="49">
      <sharedItems/>
    </cacheField>
    <cacheField name="Date" numFmtId="14">
      <sharedItems containsSemiMixedTypes="0" containsNonDate="0" containsDate="1" containsString="0" minDate="2021-12-01T00:00:00" maxDate="2021-12-25T00:00:00" count="24">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sharedItems>
    </cacheField>
    <cacheField name="Day" numFmtId="0">
      <sharedItems containsSemiMixedTypes="0" containsString="0" containsNumber="1" containsInteger="1" minValue="1" maxValue="24"/>
    </cacheField>
    <cacheField name="Month" numFmtId="0">
      <sharedItems/>
    </cacheField>
    <cacheField name="Year" numFmtId="0">
      <sharedItems containsSemiMixedTypes="0" containsString="0" containsNumber="1" containsInteger="1" minValue="2021" maxValue="2021"/>
    </cacheField>
    <cacheField name="Customer_Age" numFmtId="0">
      <sharedItems containsSemiMixedTypes="0" containsString="0" containsNumber="1" containsInteger="1" minValue="17" maxValue="63"/>
    </cacheField>
    <cacheField name="Age_Group" numFmtId="0">
      <sharedItems count="3">
        <s v="Adults (35-64)"/>
        <s v="Young Adults (25-34)"/>
        <s v="Youth (&lt;25)"/>
      </sharedItems>
    </cacheField>
    <cacheField name="Customer_Gender" numFmtId="0">
      <sharedItems count="2">
        <s v="F"/>
        <s v="M"/>
      </sharedItems>
    </cacheField>
    <cacheField name="Country" numFmtId="0">
      <sharedItems count="6">
        <s v="United States"/>
        <s v="United Kingdom"/>
        <s v="Australia"/>
        <s v="Germany"/>
        <s v="Canada"/>
        <s v="France"/>
      </sharedItems>
    </cacheField>
    <cacheField name="State" numFmtId="0">
      <sharedItems count="17">
        <s v="California"/>
        <s v="England"/>
        <s v="New South Wales"/>
        <s v="Washington"/>
        <s v="Nordrhein-Westfalen"/>
        <s v="Queensland"/>
        <s v="British Columbia"/>
        <s v="Victoria"/>
        <s v="Hamburg"/>
        <s v="Seine (Paris)"/>
        <s v="Seine et Marne"/>
        <s v="Seine Saint Denis"/>
        <s v="Nord"/>
        <s v="Oregon"/>
        <s v="South Australia"/>
        <s v="Hessen"/>
        <s v="Somme"/>
      </sharedItems>
    </cacheField>
    <cacheField name="Product_Category" numFmtId="0">
      <sharedItems/>
    </cacheField>
    <cacheField name="Sub_Category" numFmtId="0">
      <sharedItems/>
    </cacheField>
    <cacheField name="Product_Description" numFmtId="0">
      <sharedItems containsBlank="1" count="19">
        <s v="Mountain-200 Black, 46"/>
        <s v="Mountain-200 Silver, 42"/>
        <s v="Mountain-400-W Silver, 46"/>
        <s v="Mountain-400-W Silver, 42"/>
        <s v="Mountain-200 Black, 38"/>
        <s v="Mountain-200 Silver, 38"/>
        <s v="Mountain-200 Black, 42"/>
        <s v="Mountain-400-W Silver, 38"/>
        <s v="Mountain-500 Silver, 42"/>
        <s v="Mountain-500 Black, 42"/>
        <s v="Mountain-100 Black, 38"/>
        <s v="Mountain-500 Black, 40"/>
        <s v="Mountain-100 Silver, 44"/>
        <s v="Mountain-500 Silver, 40"/>
        <s v="Mountain-200 Silver, 46"/>
        <s v="Mountain-500 Black, 44"/>
        <s v="Mountain-100 Black, 48"/>
        <s v="Mountain-500 Black, 52"/>
        <m u="1"/>
      </sharedItems>
    </cacheField>
    <cacheField name="Order_Quantity" numFmtId="0">
      <sharedItems containsSemiMixedTypes="0" containsString="0" containsNumber="1" containsInteger="1" minValue="1" maxValue="4"/>
    </cacheField>
    <cacheField name=" Unit_Cost " numFmtId="8">
      <sharedItems containsSemiMixedTypes="0" containsString="0" containsNumber="1" containsInteger="1" minValue="295" maxValue="1912"/>
    </cacheField>
    <cacheField name=" Unit_Price " numFmtId="8">
      <sharedItems containsSemiMixedTypes="0" containsString="0" containsNumber="1" containsInteger="1" minValue="540" maxValue="3400"/>
    </cacheField>
    <cacheField name=" Profit " numFmtId="8">
      <sharedItems containsSemiMixedTypes="0" containsString="0" containsNumber="1" containsInteger="1" minValue="245" maxValue="5908"/>
    </cacheField>
    <cacheField name=" Cost " numFmtId="8">
      <sharedItems containsSemiMixedTypes="0" containsString="0" containsNumber="1" containsInteger="1" minValue="295" maxValue="7592"/>
    </cacheField>
    <cacheField name="Revenue" numFmtId="8">
      <sharedItems containsSemiMixedTypes="0" containsString="0" containsNumber="1" containsInteger="1" minValue="540" maxValue="13500"/>
    </cacheField>
  </cacheFields>
  <extLst>
    <ext xmlns:x14="http://schemas.microsoft.com/office/spreadsheetml/2009/9/main" uri="{725AE2AE-9491-48be-B2B4-4EB974FC3084}">
      <x14:pivotCacheDefinition pivotCacheId="3828251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7">
  <r>
    <s v="000261695"/>
    <x v="0"/>
    <n v="1"/>
    <s v="December"/>
    <n v="2021"/>
    <n v="39"/>
    <x v="0"/>
    <x v="0"/>
    <x v="0"/>
    <x v="0"/>
    <s v="Bikes"/>
    <s v="Mountain Bikes"/>
    <x v="0"/>
    <n v="4"/>
    <n v="1252"/>
    <n v="2295"/>
    <n v="4172"/>
    <n v="5008"/>
    <n v="9180"/>
  </r>
  <r>
    <s v="000261696"/>
    <x v="0"/>
    <n v="1"/>
    <s v="December"/>
    <n v="2021"/>
    <n v="44"/>
    <x v="0"/>
    <x v="1"/>
    <x v="1"/>
    <x v="1"/>
    <s v="Bikes"/>
    <s v="Mountain Bikes"/>
    <x v="1"/>
    <n v="1"/>
    <n v="1266"/>
    <n v="2320"/>
    <n v="1054"/>
    <n v="1266"/>
    <n v="2320"/>
  </r>
  <r>
    <s v="000261697"/>
    <x v="1"/>
    <n v="2"/>
    <s v="December"/>
    <n v="2021"/>
    <n v="37"/>
    <x v="0"/>
    <x v="1"/>
    <x v="0"/>
    <x v="0"/>
    <s v="Bikes"/>
    <s v="Mountain Bikes"/>
    <x v="2"/>
    <n v="2"/>
    <n v="420"/>
    <n v="769"/>
    <n v="698"/>
    <n v="840"/>
    <n v="1538"/>
  </r>
  <r>
    <s v="000261698"/>
    <x v="1"/>
    <n v="2"/>
    <s v="December"/>
    <n v="2021"/>
    <n v="31"/>
    <x v="1"/>
    <x v="0"/>
    <x v="2"/>
    <x v="2"/>
    <s v="Bikes"/>
    <s v="Mountain Bikes"/>
    <x v="3"/>
    <n v="1"/>
    <n v="420"/>
    <n v="769"/>
    <n v="349"/>
    <n v="420"/>
    <n v="769"/>
  </r>
  <r>
    <s v="000261699"/>
    <x v="2"/>
    <n v="3"/>
    <s v="December"/>
    <n v="2021"/>
    <n v="37"/>
    <x v="0"/>
    <x v="0"/>
    <x v="0"/>
    <x v="0"/>
    <s v="Bikes"/>
    <s v="Mountain Bikes"/>
    <x v="0"/>
    <n v="2"/>
    <n v="1252"/>
    <n v="2295"/>
    <n v="2086"/>
    <n v="2504"/>
    <n v="4590"/>
  </r>
  <r>
    <s v="000261700"/>
    <x v="2"/>
    <n v="3"/>
    <s v="December"/>
    <n v="2021"/>
    <n v="24"/>
    <x v="2"/>
    <x v="0"/>
    <x v="1"/>
    <x v="1"/>
    <s v="Bikes"/>
    <s v="Mountain Bikes"/>
    <x v="4"/>
    <n v="1"/>
    <n v="1252"/>
    <n v="2295"/>
    <n v="1043"/>
    <n v="1252"/>
    <n v="2295"/>
  </r>
  <r>
    <s v="000261701"/>
    <x v="2"/>
    <n v="3"/>
    <s v="December"/>
    <n v="2021"/>
    <n v="37"/>
    <x v="0"/>
    <x v="1"/>
    <x v="0"/>
    <x v="3"/>
    <s v="Bikes"/>
    <s v="Mountain Bikes"/>
    <x v="0"/>
    <n v="1"/>
    <n v="1252"/>
    <n v="2295"/>
    <n v="1043"/>
    <n v="1252"/>
    <n v="2295"/>
  </r>
  <r>
    <s v="000261702"/>
    <x v="3"/>
    <n v="4"/>
    <s v="December"/>
    <n v="2021"/>
    <n v="31"/>
    <x v="1"/>
    <x v="0"/>
    <x v="2"/>
    <x v="2"/>
    <s v="Bikes"/>
    <s v="Mountain Bikes"/>
    <x v="3"/>
    <n v="4"/>
    <n v="420"/>
    <n v="769"/>
    <n v="1396"/>
    <n v="1680"/>
    <n v="3076"/>
  </r>
  <r>
    <s v="000261703"/>
    <x v="4"/>
    <n v="5"/>
    <s v="December"/>
    <n v="2021"/>
    <n v="39"/>
    <x v="0"/>
    <x v="0"/>
    <x v="0"/>
    <x v="0"/>
    <s v="Bikes"/>
    <s v="Mountain Bikes"/>
    <x v="0"/>
    <n v="4"/>
    <n v="1252"/>
    <n v="2295"/>
    <n v="4172"/>
    <n v="5008"/>
    <n v="9180"/>
  </r>
  <r>
    <s v="000261704"/>
    <x v="4"/>
    <n v="5"/>
    <s v="December"/>
    <n v="2021"/>
    <n v="42"/>
    <x v="0"/>
    <x v="1"/>
    <x v="3"/>
    <x v="4"/>
    <s v="Bikes"/>
    <s v="Mountain Bikes"/>
    <x v="4"/>
    <n v="4"/>
    <n v="1252"/>
    <n v="2295"/>
    <n v="4172"/>
    <n v="5008"/>
    <n v="9180"/>
  </r>
  <r>
    <s v="000261705"/>
    <x v="4"/>
    <n v="5"/>
    <s v="December"/>
    <n v="2021"/>
    <n v="35"/>
    <x v="0"/>
    <x v="0"/>
    <x v="2"/>
    <x v="5"/>
    <s v="Bikes"/>
    <s v="Mountain Bikes"/>
    <x v="5"/>
    <n v="1"/>
    <n v="1266"/>
    <n v="2320"/>
    <n v="1054"/>
    <n v="1266"/>
    <n v="2320"/>
  </r>
  <r>
    <s v="000261706"/>
    <x v="4"/>
    <n v="5"/>
    <s v="December"/>
    <n v="2021"/>
    <n v="37"/>
    <x v="0"/>
    <x v="0"/>
    <x v="0"/>
    <x v="0"/>
    <s v="Bikes"/>
    <s v="Mountain Bikes"/>
    <x v="0"/>
    <n v="1"/>
    <n v="1252"/>
    <n v="2295"/>
    <n v="1043"/>
    <n v="1252"/>
    <n v="2295"/>
  </r>
  <r>
    <s v="000261707"/>
    <x v="5"/>
    <n v="6"/>
    <s v="December"/>
    <n v="2021"/>
    <n v="23"/>
    <x v="2"/>
    <x v="1"/>
    <x v="1"/>
    <x v="1"/>
    <s v="Bikes"/>
    <s v="Mountain Bikes"/>
    <x v="2"/>
    <n v="3"/>
    <n v="420"/>
    <n v="769"/>
    <n v="1047"/>
    <n v="1260"/>
    <n v="2307"/>
  </r>
  <r>
    <s v="000261708"/>
    <x v="5"/>
    <n v="6"/>
    <s v="December"/>
    <n v="2021"/>
    <n v="27"/>
    <x v="1"/>
    <x v="1"/>
    <x v="4"/>
    <x v="6"/>
    <s v="Bikes"/>
    <s v="Mountain Bikes"/>
    <x v="0"/>
    <n v="1"/>
    <n v="1252"/>
    <n v="2295"/>
    <n v="1043"/>
    <n v="1252"/>
    <n v="2295"/>
  </r>
  <r>
    <s v="000261709"/>
    <x v="5"/>
    <n v="6"/>
    <s v="December"/>
    <n v="2021"/>
    <n v="36"/>
    <x v="0"/>
    <x v="1"/>
    <x v="2"/>
    <x v="2"/>
    <s v="Bikes"/>
    <s v="Mountain Bikes"/>
    <x v="6"/>
    <n v="1"/>
    <n v="1252"/>
    <n v="2295"/>
    <n v="1043"/>
    <n v="1252"/>
    <n v="2295"/>
  </r>
  <r>
    <s v="000261710"/>
    <x v="5"/>
    <n v="6"/>
    <s v="December"/>
    <n v="2021"/>
    <n v="47"/>
    <x v="0"/>
    <x v="1"/>
    <x v="1"/>
    <x v="1"/>
    <s v="Bikes"/>
    <s v="Mountain Bikes"/>
    <x v="5"/>
    <n v="1"/>
    <n v="1266"/>
    <n v="2320"/>
    <n v="1054"/>
    <n v="1266"/>
    <n v="2320"/>
  </r>
  <r>
    <s v="000261711"/>
    <x v="6"/>
    <n v="7"/>
    <s v="December"/>
    <n v="2021"/>
    <n v="30"/>
    <x v="1"/>
    <x v="1"/>
    <x v="0"/>
    <x v="0"/>
    <s v="Bikes"/>
    <s v="Mountain Bikes"/>
    <x v="7"/>
    <n v="4"/>
    <n v="420"/>
    <n v="769"/>
    <n v="1396"/>
    <n v="1680"/>
    <n v="3076"/>
  </r>
  <r>
    <s v="000261712"/>
    <x v="6"/>
    <n v="7"/>
    <s v="December"/>
    <n v="2021"/>
    <n v="38"/>
    <x v="0"/>
    <x v="1"/>
    <x v="0"/>
    <x v="0"/>
    <s v="Bikes"/>
    <s v="Mountain Bikes"/>
    <x v="1"/>
    <n v="2"/>
    <n v="1266"/>
    <n v="2320"/>
    <n v="2108"/>
    <n v="2532"/>
    <n v="4640"/>
  </r>
  <r>
    <s v="000261713"/>
    <x v="7"/>
    <n v="8"/>
    <s v="December"/>
    <n v="2021"/>
    <n v="19"/>
    <x v="2"/>
    <x v="0"/>
    <x v="2"/>
    <x v="2"/>
    <s v="Bikes"/>
    <s v="Mountain Bikes"/>
    <x v="8"/>
    <n v="4"/>
    <n v="308"/>
    <n v="565"/>
    <n v="1028"/>
    <n v="1232"/>
    <n v="2260"/>
  </r>
  <r>
    <s v="000261714"/>
    <x v="7"/>
    <n v="8"/>
    <s v="December"/>
    <n v="2021"/>
    <n v="30"/>
    <x v="1"/>
    <x v="0"/>
    <x v="4"/>
    <x v="6"/>
    <s v="Bikes"/>
    <s v="Mountain Bikes"/>
    <x v="5"/>
    <n v="4"/>
    <n v="1266"/>
    <n v="2320"/>
    <n v="4216"/>
    <n v="5064"/>
    <n v="9280"/>
  </r>
  <r>
    <s v="000261716"/>
    <x v="7"/>
    <n v="8"/>
    <s v="December"/>
    <n v="2021"/>
    <n v="35"/>
    <x v="0"/>
    <x v="0"/>
    <x v="0"/>
    <x v="0"/>
    <s v="Bikes"/>
    <s v="Mountain Bikes"/>
    <x v="9"/>
    <n v="1"/>
    <n v="295"/>
    <n v="540"/>
    <n v="245"/>
    <n v="295"/>
    <n v="540"/>
  </r>
  <r>
    <s v="000261717"/>
    <x v="8"/>
    <n v="9"/>
    <s v="December"/>
    <n v="2021"/>
    <n v="33"/>
    <x v="1"/>
    <x v="0"/>
    <x v="2"/>
    <x v="7"/>
    <s v="Bikes"/>
    <s v="Mountain Bikes"/>
    <x v="10"/>
    <n v="2"/>
    <n v="1898"/>
    <n v="3375"/>
    <n v="2954"/>
    <n v="3796"/>
    <n v="6750"/>
  </r>
  <r>
    <s v="000261718"/>
    <x v="8"/>
    <n v="9"/>
    <s v="December"/>
    <n v="2021"/>
    <n v="41"/>
    <x v="0"/>
    <x v="0"/>
    <x v="3"/>
    <x v="8"/>
    <s v="Bikes"/>
    <s v="Mountain Bikes"/>
    <x v="1"/>
    <n v="1"/>
    <n v="1266"/>
    <n v="2320"/>
    <n v="1054"/>
    <n v="1266"/>
    <n v="2320"/>
  </r>
  <r>
    <s v="000261719"/>
    <x v="9"/>
    <n v="10"/>
    <s v="December"/>
    <n v="2021"/>
    <n v="34"/>
    <x v="1"/>
    <x v="0"/>
    <x v="0"/>
    <x v="0"/>
    <s v="Bikes"/>
    <s v="Mountain Bikes"/>
    <x v="6"/>
    <n v="2"/>
    <n v="1252"/>
    <n v="2295"/>
    <n v="2086"/>
    <n v="2504"/>
    <n v="4590"/>
  </r>
  <r>
    <s v="000261720"/>
    <x v="9"/>
    <n v="10"/>
    <s v="December"/>
    <n v="2021"/>
    <n v="40"/>
    <x v="0"/>
    <x v="1"/>
    <x v="2"/>
    <x v="2"/>
    <s v="Bikes"/>
    <s v="Mountain Bikes"/>
    <x v="6"/>
    <n v="2"/>
    <n v="1252"/>
    <n v="2295"/>
    <n v="2086"/>
    <n v="2504"/>
    <n v="4590"/>
  </r>
  <r>
    <s v="000261721"/>
    <x v="9"/>
    <n v="10"/>
    <s v="December"/>
    <n v="2021"/>
    <n v="26"/>
    <x v="1"/>
    <x v="1"/>
    <x v="1"/>
    <x v="1"/>
    <s v="Bikes"/>
    <s v="Mountain Bikes"/>
    <x v="4"/>
    <n v="1"/>
    <n v="1252"/>
    <n v="2295"/>
    <n v="1043"/>
    <n v="1252"/>
    <n v="2295"/>
  </r>
  <r>
    <s v="000261722"/>
    <x v="9"/>
    <n v="10"/>
    <s v="December"/>
    <n v="2021"/>
    <n v="34"/>
    <x v="1"/>
    <x v="1"/>
    <x v="0"/>
    <x v="0"/>
    <s v="Bikes"/>
    <s v="Mountain Bikes"/>
    <x v="11"/>
    <n v="1"/>
    <n v="295"/>
    <n v="540"/>
    <n v="245"/>
    <n v="295"/>
    <n v="540"/>
  </r>
  <r>
    <s v="000261723"/>
    <x v="9"/>
    <n v="10"/>
    <s v="December"/>
    <n v="2021"/>
    <n v="34"/>
    <x v="1"/>
    <x v="0"/>
    <x v="0"/>
    <x v="3"/>
    <s v="Bikes"/>
    <s v="Mountain Bikes"/>
    <x v="12"/>
    <n v="1"/>
    <n v="1912"/>
    <n v="3400"/>
    <n v="1488"/>
    <n v="1912"/>
    <n v="3400"/>
  </r>
  <r>
    <s v="000261724"/>
    <x v="9"/>
    <n v="10"/>
    <s v="December"/>
    <n v="2021"/>
    <n v="38"/>
    <x v="0"/>
    <x v="1"/>
    <x v="2"/>
    <x v="2"/>
    <s v="Bikes"/>
    <s v="Mountain Bikes"/>
    <x v="4"/>
    <n v="1"/>
    <n v="1252"/>
    <n v="2295"/>
    <n v="1043"/>
    <n v="1252"/>
    <n v="2295"/>
  </r>
  <r>
    <s v="000261725"/>
    <x v="10"/>
    <n v="11"/>
    <s v="December"/>
    <n v="2021"/>
    <n v="24"/>
    <x v="2"/>
    <x v="0"/>
    <x v="5"/>
    <x v="9"/>
    <s v="Bikes"/>
    <s v="Mountain Bikes"/>
    <x v="4"/>
    <n v="3"/>
    <n v="1252"/>
    <n v="2295"/>
    <n v="3129"/>
    <n v="3756"/>
    <n v="6885"/>
  </r>
  <r>
    <s v="000261726"/>
    <x v="10"/>
    <n v="11"/>
    <s v="December"/>
    <n v="2021"/>
    <n v="41"/>
    <x v="0"/>
    <x v="0"/>
    <x v="2"/>
    <x v="2"/>
    <s v="Bikes"/>
    <s v="Mountain Bikes"/>
    <x v="7"/>
    <n v="2"/>
    <n v="420"/>
    <n v="769"/>
    <n v="698"/>
    <n v="840"/>
    <n v="1538"/>
  </r>
  <r>
    <s v="000261727"/>
    <x v="10"/>
    <n v="11"/>
    <s v="December"/>
    <n v="2021"/>
    <n v="27"/>
    <x v="1"/>
    <x v="1"/>
    <x v="4"/>
    <x v="6"/>
    <s v="Bikes"/>
    <s v="Mountain Bikes"/>
    <x v="0"/>
    <n v="1"/>
    <n v="1252"/>
    <n v="2295"/>
    <n v="1043"/>
    <n v="1252"/>
    <n v="2295"/>
  </r>
  <r>
    <s v="000261728"/>
    <x v="10"/>
    <n v="11"/>
    <s v="December"/>
    <n v="2021"/>
    <n v="37"/>
    <x v="0"/>
    <x v="1"/>
    <x v="0"/>
    <x v="0"/>
    <s v="Bikes"/>
    <s v="Mountain Bikes"/>
    <x v="2"/>
    <n v="1"/>
    <n v="420"/>
    <n v="769"/>
    <n v="349"/>
    <n v="420"/>
    <n v="769"/>
  </r>
  <r>
    <s v="000261729"/>
    <x v="10"/>
    <n v="11"/>
    <s v="December"/>
    <n v="2021"/>
    <n v="38"/>
    <x v="0"/>
    <x v="0"/>
    <x v="0"/>
    <x v="0"/>
    <s v="Bikes"/>
    <s v="Mountain Bikes"/>
    <x v="5"/>
    <n v="1"/>
    <n v="1266"/>
    <n v="2320"/>
    <n v="1054"/>
    <n v="1266"/>
    <n v="2320"/>
  </r>
  <r>
    <s v="000261730"/>
    <x v="11"/>
    <n v="12"/>
    <s v="December"/>
    <n v="2021"/>
    <n v="36"/>
    <x v="0"/>
    <x v="0"/>
    <x v="2"/>
    <x v="2"/>
    <s v="Bikes"/>
    <s v="Mountain Bikes"/>
    <x v="1"/>
    <n v="4"/>
    <n v="1266"/>
    <n v="2320"/>
    <n v="4216"/>
    <n v="5064"/>
    <n v="9280"/>
  </r>
  <r>
    <s v="000261731"/>
    <x v="11"/>
    <n v="12"/>
    <s v="December"/>
    <n v="2021"/>
    <n v="37"/>
    <x v="0"/>
    <x v="1"/>
    <x v="0"/>
    <x v="0"/>
    <s v="Bikes"/>
    <s v="Mountain Bikes"/>
    <x v="2"/>
    <n v="4"/>
    <n v="420"/>
    <n v="769"/>
    <n v="1396"/>
    <n v="1680"/>
    <n v="3076"/>
  </r>
  <r>
    <s v="000261732"/>
    <x v="11"/>
    <n v="12"/>
    <s v="December"/>
    <n v="2021"/>
    <n v="34"/>
    <x v="1"/>
    <x v="1"/>
    <x v="2"/>
    <x v="2"/>
    <s v="Bikes"/>
    <s v="Mountain Bikes"/>
    <x v="4"/>
    <n v="2"/>
    <n v="1252"/>
    <n v="2295"/>
    <n v="2086"/>
    <n v="2504"/>
    <n v="4590"/>
  </r>
  <r>
    <s v="000261733"/>
    <x v="11"/>
    <n v="12"/>
    <s v="December"/>
    <n v="2021"/>
    <n v="35"/>
    <x v="0"/>
    <x v="0"/>
    <x v="2"/>
    <x v="7"/>
    <s v="Bikes"/>
    <s v="Mountain Bikes"/>
    <x v="1"/>
    <n v="1"/>
    <n v="1266"/>
    <n v="2320"/>
    <n v="1054"/>
    <n v="1266"/>
    <n v="2320"/>
  </r>
  <r>
    <s v="000261734"/>
    <x v="11"/>
    <n v="12"/>
    <s v="December"/>
    <n v="2021"/>
    <n v="38"/>
    <x v="0"/>
    <x v="0"/>
    <x v="0"/>
    <x v="3"/>
    <s v="Bikes"/>
    <s v="Mountain Bikes"/>
    <x v="1"/>
    <n v="1"/>
    <n v="1266"/>
    <n v="2320"/>
    <n v="1054"/>
    <n v="1266"/>
    <n v="2320"/>
  </r>
  <r>
    <s v="000261735"/>
    <x v="12"/>
    <n v="13"/>
    <s v="December"/>
    <n v="2021"/>
    <n v="32"/>
    <x v="1"/>
    <x v="0"/>
    <x v="2"/>
    <x v="5"/>
    <s v="Bikes"/>
    <s v="Mountain Bikes"/>
    <x v="1"/>
    <n v="3"/>
    <n v="1266"/>
    <n v="2320"/>
    <n v="3162"/>
    <n v="3798"/>
    <n v="6960"/>
  </r>
  <r>
    <s v="000261736"/>
    <x v="12"/>
    <n v="13"/>
    <s v="December"/>
    <n v="2021"/>
    <n v="40"/>
    <x v="0"/>
    <x v="0"/>
    <x v="0"/>
    <x v="0"/>
    <s v="Bikes"/>
    <s v="Mountain Bikes"/>
    <x v="13"/>
    <n v="1"/>
    <n v="308"/>
    <n v="565"/>
    <n v="257"/>
    <n v="308"/>
    <n v="565"/>
  </r>
  <r>
    <s v="000261737"/>
    <x v="12"/>
    <n v="13"/>
    <s v="December"/>
    <n v="2021"/>
    <n v="44"/>
    <x v="0"/>
    <x v="0"/>
    <x v="1"/>
    <x v="1"/>
    <s v="Bikes"/>
    <s v="Mountain Bikes"/>
    <x v="4"/>
    <n v="1"/>
    <n v="1252"/>
    <n v="2295"/>
    <n v="1043"/>
    <n v="1252"/>
    <n v="2295"/>
  </r>
  <r>
    <s v="000261738"/>
    <x v="12"/>
    <n v="13"/>
    <s v="December"/>
    <n v="2021"/>
    <n v="49"/>
    <x v="0"/>
    <x v="1"/>
    <x v="1"/>
    <x v="1"/>
    <s v="Bikes"/>
    <s v="Mountain Bikes"/>
    <x v="4"/>
    <n v="1"/>
    <n v="1252"/>
    <n v="2295"/>
    <n v="1043"/>
    <n v="1252"/>
    <n v="2295"/>
  </r>
  <r>
    <s v="000261739"/>
    <x v="13"/>
    <n v="14"/>
    <s v="December"/>
    <n v="2021"/>
    <n v="30"/>
    <x v="1"/>
    <x v="0"/>
    <x v="0"/>
    <x v="3"/>
    <s v="Bikes"/>
    <s v="Mountain Bikes"/>
    <x v="5"/>
    <n v="2"/>
    <n v="1266"/>
    <n v="2320"/>
    <n v="2108"/>
    <n v="2532"/>
    <n v="4640"/>
  </r>
  <r>
    <s v="000261740"/>
    <x v="13"/>
    <n v="14"/>
    <s v="December"/>
    <n v="2021"/>
    <n v="32"/>
    <x v="1"/>
    <x v="1"/>
    <x v="0"/>
    <x v="0"/>
    <s v="Bikes"/>
    <s v="Mountain Bikes"/>
    <x v="0"/>
    <n v="1"/>
    <n v="1252"/>
    <n v="2295"/>
    <n v="1043"/>
    <n v="1252"/>
    <n v="2295"/>
  </r>
  <r>
    <s v="000261741"/>
    <x v="13"/>
    <n v="14"/>
    <s v="December"/>
    <n v="2021"/>
    <n v="32"/>
    <x v="1"/>
    <x v="0"/>
    <x v="2"/>
    <x v="7"/>
    <s v="Bikes"/>
    <s v="Mountain Bikes"/>
    <x v="2"/>
    <n v="1"/>
    <n v="420"/>
    <n v="769"/>
    <n v="349"/>
    <n v="420"/>
    <n v="769"/>
  </r>
  <r>
    <s v="000261742"/>
    <x v="14"/>
    <n v="15"/>
    <s v="December"/>
    <n v="2021"/>
    <n v="29"/>
    <x v="1"/>
    <x v="0"/>
    <x v="0"/>
    <x v="0"/>
    <s v="Bikes"/>
    <s v="Mountain Bikes"/>
    <x v="1"/>
    <n v="1"/>
    <n v="1266"/>
    <n v="2320"/>
    <n v="1054"/>
    <n v="1266"/>
    <n v="2320"/>
  </r>
  <r>
    <s v="000261743"/>
    <x v="15"/>
    <n v="16"/>
    <s v="December"/>
    <n v="2021"/>
    <n v="33"/>
    <x v="1"/>
    <x v="0"/>
    <x v="2"/>
    <x v="2"/>
    <s v="Bikes"/>
    <s v="Mountain Bikes"/>
    <x v="4"/>
    <n v="2"/>
    <n v="1252"/>
    <n v="2295"/>
    <n v="2086"/>
    <n v="2504"/>
    <n v="4590"/>
  </r>
  <r>
    <s v="000261744"/>
    <x v="15"/>
    <n v="16"/>
    <s v="December"/>
    <n v="2021"/>
    <n v="38"/>
    <x v="0"/>
    <x v="1"/>
    <x v="2"/>
    <x v="2"/>
    <s v="Bikes"/>
    <s v="Mountain Bikes"/>
    <x v="4"/>
    <n v="2"/>
    <n v="1252"/>
    <n v="2295"/>
    <n v="2086"/>
    <n v="2504"/>
    <n v="4590"/>
  </r>
  <r>
    <s v="000261745"/>
    <x v="15"/>
    <n v="16"/>
    <s v="December"/>
    <n v="2021"/>
    <n v="27"/>
    <x v="1"/>
    <x v="0"/>
    <x v="5"/>
    <x v="10"/>
    <s v="Bikes"/>
    <s v="Mountain Bikes"/>
    <x v="14"/>
    <n v="1"/>
    <n v="1266"/>
    <n v="2320"/>
    <n v="1054"/>
    <n v="1266"/>
    <n v="2320"/>
  </r>
  <r>
    <s v="000261746"/>
    <x v="16"/>
    <n v="17"/>
    <s v="December"/>
    <n v="2021"/>
    <n v="37"/>
    <x v="0"/>
    <x v="0"/>
    <x v="0"/>
    <x v="3"/>
    <s v="Bikes"/>
    <s v="Mountain Bikes"/>
    <x v="5"/>
    <n v="2"/>
    <n v="1266"/>
    <n v="2320"/>
    <n v="2108"/>
    <n v="2532"/>
    <n v="4640"/>
  </r>
  <r>
    <s v="000261747"/>
    <x v="16"/>
    <n v="17"/>
    <s v="December"/>
    <n v="2021"/>
    <n v="31"/>
    <x v="1"/>
    <x v="1"/>
    <x v="2"/>
    <x v="2"/>
    <s v="Bikes"/>
    <s v="Mountain Bikes"/>
    <x v="3"/>
    <n v="1"/>
    <n v="420"/>
    <n v="769"/>
    <n v="349"/>
    <n v="420"/>
    <n v="769"/>
  </r>
  <r>
    <s v="000261748"/>
    <x v="16"/>
    <n v="17"/>
    <s v="December"/>
    <n v="2021"/>
    <n v="42"/>
    <x v="0"/>
    <x v="0"/>
    <x v="3"/>
    <x v="4"/>
    <s v="Bikes"/>
    <s v="Mountain Bikes"/>
    <x v="14"/>
    <n v="1"/>
    <n v="1266"/>
    <n v="2320"/>
    <n v="1054"/>
    <n v="1266"/>
    <n v="2320"/>
  </r>
  <r>
    <s v="000261749"/>
    <x v="17"/>
    <n v="18"/>
    <s v="December"/>
    <n v="2021"/>
    <n v="35"/>
    <x v="0"/>
    <x v="0"/>
    <x v="2"/>
    <x v="2"/>
    <s v="Bikes"/>
    <s v="Mountain Bikes"/>
    <x v="8"/>
    <n v="4"/>
    <n v="308"/>
    <n v="565"/>
    <n v="1028"/>
    <n v="1232"/>
    <n v="2260"/>
  </r>
  <r>
    <s v="000261750"/>
    <x v="17"/>
    <n v="18"/>
    <s v="December"/>
    <n v="2021"/>
    <n v="38"/>
    <x v="0"/>
    <x v="0"/>
    <x v="3"/>
    <x v="4"/>
    <s v="Bikes"/>
    <s v="Mountain Bikes"/>
    <x v="14"/>
    <n v="4"/>
    <n v="1266"/>
    <n v="2320"/>
    <n v="4216"/>
    <n v="5064"/>
    <n v="9280"/>
  </r>
  <r>
    <s v="000261751"/>
    <x v="17"/>
    <n v="18"/>
    <s v="December"/>
    <n v="2021"/>
    <n v="24"/>
    <x v="2"/>
    <x v="0"/>
    <x v="5"/>
    <x v="11"/>
    <s v="Bikes"/>
    <s v="Mountain Bikes"/>
    <x v="5"/>
    <n v="3"/>
    <n v="1266"/>
    <n v="2320"/>
    <n v="3162"/>
    <n v="3798"/>
    <n v="6960"/>
  </r>
  <r>
    <s v="000261752"/>
    <x v="17"/>
    <n v="18"/>
    <s v="December"/>
    <n v="2021"/>
    <n v="26"/>
    <x v="1"/>
    <x v="0"/>
    <x v="1"/>
    <x v="1"/>
    <s v="Bikes"/>
    <s v="Mountain Bikes"/>
    <x v="3"/>
    <n v="3"/>
    <n v="420"/>
    <n v="769"/>
    <n v="1047"/>
    <n v="1260"/>
    <n v="2307"/>
  </r>
  <r>
    <s v="000261753"/>
    <x v="17"/>
    <n v="18"/>
    <s v="December"/>
    <n v="2021"/>
    <n v="39"/>
    <x v="0"/>
    <x v="1"/>
    <x v="0"/>
    <x v="0"/>
    <s v="Bikes"/>
    <s v="Mountain Bikes"/>
    <x v="6"/>
    <n v="3"/>
    <n v="1252"/>
    <n v="2295"/>
    <n v="3129"/>
    <n v="3756"/>
    <n v="6885"/>
  </r>
  <r>
    <s v="000261754"/>
    <x v="17"/>
    <n v="18"/>
    <s v="December"/>
    <n v="2021"/>
    <n v="26"/>
    <x v="1"/>
    <x v="1"/>
    <x v="5"/>
    <x v="9"/>
    <s v="Bikes"/>
    <s v="Mountain Bikes"/>
    <x v="0"/>
    <n v="1"/>
    <n v="1252"/>
    <n v="2295"/>
    <n v="1043"/>
    <n v="1252"/>
    <n v="2295"/>
  </r>
  <r>
    <s v="000261755"/>
    <x v="17"/>
    <n v="18"/>
    <s v="December"/>
    <n v="2021"/>
    <n v="36"/>
    <x v="0"/>
    <x v="1"/>
    <x v="0"/>
    <x v="3"/>
    <s v="Bikes"/>
    <s v="Mountain Bikes"/>
    <x v="5"/>
    <n v="1"/>
    <n v="1266"/>
    <n v="2320"/>
    <n v="1054"/>
    <n v="1266"/>
    <n v="2320"/>
  </r>
  <r>
    <s v="000261756"/>
    <x v="18"/>
    <n v="19"/>
    <s v="December"/>
    <n v="2021"/>
    <n v="17"/>
    <x v="2"/>
    <x v="1"/>
    <x v="5"/>
    <x v="12"/>
    <s v="Bikes"/>
    <s v="Mountain Bikes"/>
    <x v="14"/>
    <n v="4"/>
    <n v="1266"/>
    <n v="2320"/>
    <n v="4216"/>
    <n v="5064"/>
    <n v="9280"/>
  </r>
  <r>
    <s v="000261757"/>
    <x v="18"/>
    <n v="19"/>
    <s v="December"/>
    <n v="2021"/>
    <n v="19"/>
    <x v="2"/>
    <x v="0"/>
    <x v="2"/>
    <x v="7"/>
    <s v="Bikes"/>
    <s v="Mountain Bikes"/>
    <x v="15"/>
    <n v="4"/>
    <n v="295"/>
    <n v="540"/>
    <n v="980"/>
    <n v="1180"/>
    <n v="2160"/>
  </r>
  <r>
    <s v="000261758"/>
    <x v="18"/>
    <n v="19"/>
    <s v="December"/>
    <n v="2021"/>
    <n v="25"/>
    <x v="1"/>
    <x v="1"/>
    <x v="5"/>
    <x v="9"/>
    <s v="Bikes"/>
    <s v="Mountain Bikes"/>
    <x v="4"/>
    <n v="4"/>
    <n v="1252"/>
    <n v="2295"/>
    <n v="4172"/>
    <n v="5008"/>
    <n v="9180"/>
  </r>
  <r>
    <s v="000261759"/>
    <x v="18"/>
    <n v="19"/>
    <s v="December"/>
    <n v="2021"/>
    <n v="35"/>
    <x v="0"/>
    <x v="0"/>
    <x v="0"/>
    <x v="13"/>
    <s v="Bikes"/>
    <s v="Mountain Bikes"/>
    <x v="16"/>
    <n v="4"/>
    <n v="1898"/>
    <n v="3375"/>
    <n v="5908"/>
    <n v="7592"/>
    <n v="13500"/>
  </r>
  <r>
    <s v="000261760"/>
    <x v="18"/>
    <n v="19"/>
    <s v="December"/>
    <n v="2021"/>
    <n v="37"/>
    <x v="0"/>
    <x v="1"/>
    <x v="0"/>
    <x v="13"/>
    <s v="Bikes"/>
    <s v="Mountain Bikes"/>
    <x v="4"/>
    <n v="4"/>
    <n v="1252"/>
    <n v="2295"/>
    <n v="4172"/>
    <n v="5008"/>
    <n v="9180"/>
  </r>
  <r>
    <s v="000261761"/>
    <x v="18"/>
    <n v="19"/>
    <s v="December"/>
    <n v="2021"/>
    <n v="39"/>
    <x v="0"/>
    <x v="0"/>
    <x v="0"/>
    <x v="0"/>
    <s v="Bikes"/>
    <s v="Mountain Bikes"/>
    <x v="0"/>
    <n v="4"/>
    <n v="1252"/>
    <n v="2295"/>
    <n v="4172"/>
    <n v="5008"/>
    <n v="9180"/>
  </r>
  <r>
    <s v="000261762"/>
    <x v="18"/>
    <n v="19"/>
    <s v="December"/>
    <n v="2021"/>
    <n v="63"/>
    <x v="0"/>
    <x v="0"/>
    <x v="2"/>
    <x v="5"/>
    <s v="Bikes"/>
    <s v="Mountain Bikes"/>
    <x v="0"/>
    <n v="4"/>
    <n v="1252"/>
    <n v="2295"/>
    <n v="4172"/>
    <n v="5008"/>
    <n v="9180"/>
  </r>
  <r>
    <s v="000261763"/>
    <x v="18"/>
    <n v="19"/>
    <s v="December"/>
    <n v="2021"/>
    <n v="18"/>
    <x v="2"/>
    <x v="1"/>
    <x v="2"/>
    <x v="14"/>
    <s v="Bikes"/>
    <s v="Mountain Bikes"/>
    <x v="11"/>
    <n v="2"/>
    <n v="295"/>
    <n v="540"/>
    <n v="490"/>
    <n v="590"/>
    <n v="1080"/>
  </r>
  <r>
    <s v="000261764"/>
    <x v="18"/>
    <n v="19"/>
    <s v="December"/>
    <n v="2021"/>
    <n v="56"/>
    <x v="0"/>
    <x v="0"/>
    <x v="3"/>
    <x v="15"/>
    <s v="Bikes"/>
    <s v="Mountain Bikes"/>
    <x v="0"/>
    <n v="2"/>
    <n v="1252"/>
    <n v="2295"/>
    <n v="2086"/>
    <n v="2504"/>
    <n v="4590"/>
  </r>
  <r>
    <s v="000261765"/>
    <x v="18"/>
    <n v="19"/>
    <s v="December"/>
    <n v="2021"/>
    <n v="39"/>
    <x v="0"/>
    <x v="0"/>
    <x v="0"/>
    <x v="3"/>
    <s v="Bikes"/>
    <s v="Mountain Bikes"/>
    <x v="5"/>
    <n v="1"/>
    <n v="1266"/>
    <n v="2320"/>
    <n v="1054"/>
    <n v="1266"/>
    <n v="2320"/>
  </r>
  <r>
    <s v="000261766"/>
    <x v="19"/>
    <n v="20"/>
    <s v="December"/>
    <n v="2021"/>
    <n v="33"/>
    <x v="1"/>
    <x v="0"/>
    <x v="2"/>
    <x v="7"/>
    <s v="Bikes"/>
    <s v="Mountain Bikes"/>
    <x v="10"/>
    <n v="4"/>
    <n v="1898"/>
    <n v="3375"/>
    <n v="5908"/>
    <n v="7592"/>
    <n v="13500"/>
  </r>
  <r>
    <s v="000261767"/>
    <x v="19"/>
    <n v="20"/>
    <s v="December"/>
    <n v="2021"/>
    <n v="57"/>
    <x v="0"/>
    <x v="1"/>
    <x v="2"/>
    <x v="5"/>
    <s v="Bikes"/>
    <s v="Mountain Bikes"/>
    <x v="0"/>
    <n v="4"/>
    <n v="1252"/>
    <n v="2295"/>
    <n v="4172"/>
    <n v="5008"/>
    <n v="9180"/>
  </r>
  <r>
    <s v="000261768"/>
    <x v="19"/>
    <n v="20"/>
    <s v="December"/>
    <n v="2021"/>
    <n v="29"/>
    <x v="1"/>
    <x v="1"/>
    <x v="4"/>
    <x v="6"/>
    <s v="Bikes"/>
    <s v="Mountain Bikes"/>
    <x v="17"/>
    <n v="3"/>
    <n v="295"/>
    <n v="540"/>
    <n v="735"/>
    <n v="885"/>
    <n v="1620"/>
  </r>
  <r>
    <s v="000261769"/>
    <x v="19"/>
    <n v="20"/>
    <s v="December"/>
    <n v="2021"/>
    <n v="35"/>
    <x v="0"/>
    <x v="0"/>
    <x v="2"/>
    <x v="5"/>
    <s v="Bikes"/>
    <s v="Mountain Bikes"/>
    <x v="5"/>
    <n v="1"/>
    <n v="1266"/>
    <n v="2320"/>
    <n v="1054"/>
    <n v="1266"/>
    <n v="2320"/>
  </r>
  <r>
    <s v="000261770"/>
    <x v="19"/>
    <n v="20"/>
    <s v="December"/>
    <n v="2021"/>
    <n v="35"/>
    <x v="0"/>
    <x v="1"/>
    <x v="2"/>
    <x v="7"/>
    <s v="Bikes"/>
    <s v="Mountain Bikes"/>
    <x v="5"/>
    <n v="1"/>
    <n v="1266"/>
    <n v="2320"/>
    <n v="1054"/>
    <n v="1266"/>
    <n v="2320"/>
  </r>
  <r>
    <s v="000261771"/>
    <x v="20"/>
    <n v="21"/>
    <s v="December"/>
    <n v="2021"/>
    <n v="26"/>
    <x v="1"/>
    <x v="1"/>
    <x v="5"/>
    <x v="16"/>
    <s v="Bikes"/>
    <s v="Mountain Bikes"/>
    <x v="5"/>
    <n v="3"/>
    <n v="1266"/>
    <n v="2320"/>
    <n v="3162"/>
    <n v="3798"/>
    <n v="6960"/>
  </r>
  <r>
    <s v="000261772"/>
    <x v="20"/>
    <n v="21"/>
    <s v="December"/>
    <n v="2021"/>
    <n v="23"/>
    <x v="2"/>
    <x v="1"/>
    <x v="1"/>
    <x v="1"/>
    <s v="Bikes"/>
    <s v="Mountain Bikes"/>
    <x v="2"/>
    <n v="2"/>
    <n v="420"/>
    <n v="769"/>
    <n v="698"/>
    <n v="840"/>
    <n v="1538"/>
  </r>
  <r>
    <s v="000261773"/>
    <x v="21"/>
    <n v="22"/>
    <s v="December"/>
    <n v="2021"/>
    <n v="30"/>
    <x v="1"/>
    <x v="0"/>
    <x v="0"/>
    <x v="3"/>
    <s v="Bikes"/>
    <s v="Mountain Bikes"/>
    <x v="5"/>
    <n v="3"/>
    <n v="1266"/>
    <n v="2320"/>
    <n v="3162"/>
    <n v="3798"/>
    <n v="6960"/>
  </r>
  <r>
    <s v="000261774"/>
    <x v="21"/>
    <n v="22"/>
    <s v="December"/>
    <n v="2021"/>
    <n v="41"/>
    <x v="0"/>
    <x v="1"/>
    <x v="0"/>
    <x v="0"/>
    <s v="Bikes"/>
    <s v="Mountain Bikes"/>
    <x v="6"/>
    <n v="3"/>
    <n v="1252"/>
    <n v="2295"/>
    <n v="3129"/>
    <n v="3756"/>
    <n v="6885"/>
  </r>
  <r>
    <s v="000261775"/>
    <x v="21"/>
    <n v="22"/>
    <s v="December"/>
    <n v="2021"/>
    <n v="19"/>
    <x v="2"/>
    <x v="0"/>
    <x v="2"/>
    <x v="2"/>
    <s v="Bikes"/>
    <s v="Mountain Bikes"/>
    <x v="8"/>
    <n v="1"/>
    <n v="308"/>
    <n v="565"/>
    <n v="257"/>
    <n v="308"/>
    <n v="565"/>
  </r>
  <r>
    <s v="000261776"/>
    <x v="21"/>
    <n v="22"/>
    <s v="December"/>
    <n v="2021"/>
    <n v="25"/>
    <x v="1"/>
    <x v="1"/>
    <x v="5"/>
    <x v="9"/>
    <s v="Bikes"/>
    <s v="Mountain Bikes"/>
    <x v="4"/>
    <n v="1"/>
    <n v="1252"/>
    <n v="2295"/>
    <n v="1043"/>
    <n v="1252"/>
    <n v="2295"/>
  </r>
  <r>
    <s v="000261777"/>
    <x v="21"/>
    <n v="22"/>
    <s v="December"/>
    <n v="2021"/>
    <n v="27"/>
    <x v="1"/>
    <x v="0"/>
    <x v="4"/>
    <x v="6"/>
    <s v="Bikes"/>
    <s v="Mountain Bikes"/>
    <x v="0"/>
    <n v="1"/>
    <n v="1252"/>
    <n v="2295"/>
    <n v="1043"/>
    <n v="1252"/>
    <n v="2295"/>
  </r>
  <r>
    <s v="000261778"/>
    <x v="21"/>
    <n v="22"/>
    <s v="December"/>
    <n v="2021"/>
    <n v="41"/>
    <x v="0"/>
    <x v="1"/>
    <x v="3"/>
    <x v="15"/>
    <s v="Bikes"/>
    <s v="Mountain Bikes"/>
    <x v="5"/>
    <n v="1"/>
    <n v="1266"/>
    <n v="2320"/>
    <n v="1054"/>
    <n v="1266"/>
    <n v="2320"/>
  </r>
  <r>
    <s v="000261779"/>
    <x v="22"/>
    <n v="23"/>
    <s v="December"/>
    <n v="2021"/>
    <n v="30"/>
    <x v="1"/>
    <x v="0"/>
    <x v="0"/>
    <x v="13"/>
    <s v="Bikes"/>
    <s v="Mountain Bikes"/>
    <x v="1"/>
    <n v="1"/>
    <n v="1266"/>
    <n v="2320"/>
    <n v="1054"/>
    <n v="1266"/>
    <n v="2320"/>
  </r>
  <r>
    <s v="000261780"/>
    <x v="22"/>
    <n v="23"/>
    <s v="December"/>
    <n v="2021"/>
    <n v="31"/>
    <x v="1"/>
    <x v="0"/>
    <x v="4"/>
    <x v="6"/>
    <s v="Bikes"/>
    <s v="Mountain Bikes"/>
    <x v="6"/>
    <n v="1"/>
    <n v="1252"/>
    <n v="2295"/>
    <n v="1043"/>
    <n v="1252"/>
    <n v="2295"/>
  </r>
  <r>
    <s v="000261781"/>
    <x v="22"/>
    <n v="23"/>
    <s v="December"/>
    <n v="2021"/>
    <n v="35"/>
    <x v="0"/>
    <x v="0"/>
    <x v="0"/>
    <x v="0"/>
    <s v="Bikes"/>
    <s v="Mountain Bikes"/>
    <x v="9"/>
    <n v="1"/>
    <n v="295"/>
    <n v="540"/>
    <n v="245"/>
    <n v="295"/>
    <n v="540"/>
  </r>
  <r>
    <s v="000261782"/>
    <x v="23"/>
    <n v="24"/>
    <s v="December"/>
    <n v="2021"/>
    <n v="38"/>
    <x v="0"/>
    <x v="1"/>
    <x v="2"/>
    <x v="5"/>
    <s v="Bikes"/>
    <s v="Mountain Bikes"/>
    <x v="6"/>
    <n v="4"/>
    <n v="1252"/>
    <n v="2295"/>
    <n v="4172"/>
    <n v="5008"/>
    <n v="91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15D2CC-B9F4-4B45-9A06-1C72152B7D16}"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Date">
  <location ref="F1:G26" firstHeaderRow="1" firstDataRow="1" firstDataCol="1"/>
  <pivotFields count="19">
    <pivotField showAll="0"/>
    <pivotField axis="axisRow"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items count="4">
        <item x="0"/>
        <item x="1"/>
        <item x="2"/>
        <item t="default"/>
      </items>
    </pivotField>
    <pivotField showAll="0">
      <items count="3">
        <item x="0"/>
        <item x="1"/>
        <item t="default"/>
      </items>
    </pivotField>
    <pivotField showAll="0">
      <items count="7">
        <item x="2"/>
        <item x="4"/>
        <item x="5"/>
        <item x="3"/>
        <item x="1"/>
        <item x="0"/>
        <item t="default"/>
      </items>
    </pivotField>
    <pivotField showAll="0"/>
    <pivotField showAll="0"/>
    <pivotField showAll="0"/>
    <pivotField showAll="0"/>
    <pivotField showAll="0"/>
    <pivotField numFmtId="8" showAll="0"/>
    <pivotField numFmtId="8" showAll="0"/>
    <pivotField numFmtId="8" showAll="0"/>
    <pivotField numFmtId="8" showAll="0"/>
    <pivotField dataField="1" numFmtId="8" showAll="0"/>
  </pivotFields>
  <rowFields count="1">
    <field x="1"/>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Items count="1">
    <i/>
  </colItems>
  <dataFields count="1">
    <dataField name="Sum of Revenue" fld="18" baseField="0" baseItem="0" numFmtId="6"/>
  </dataFields>
  <formats count="2">
    <format dxfId="10">
      <pivotArea outline="0" collapsedLevelsAreSubtotals="1" fieldPosition="0"/>
    </format>
    <format dxfId="9">
      <pivotArea collapsedLevelsAreSubtotals="1" fieldPosition="0">
        <references count="1">
          <reference field="1" count="0"/>
        </references>
      </pivotArea>
    </format>
  </formats>
  <chartFormats count="3">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C6F19F-522A-457B-9F0E-5C1AC9F429F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location ref="A17:C21" firstHeaderRow="0" firstDataRow="1" firstDataCol="1"/>
  <pivotFields count="19">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axis="axisRow" showAll="0">
      <items count="4">
        <item x="0"/>
        <item x="1"/>
        <item x="2"/>
        <item t="default"/>
      </items>
    </pivotField>
    <pivotField showAll="0"/>
    <pivotField showAll="0">
      <items count="7">
        <item x="2"/>
        <item x="4"/>
        <item x="5"/>
        <item x="3"/>
        <item x="1"/>
        <item x="0"/>
        <item t="default"/>
      </items>
    </pivotField>
    <pivotField showAll="0"/>
    <pivotField showAll="0"/>
    <pivotField showAll="0"/>
    <pivotField showAll="0"/>
    <pivotField showAll="0"/>
    <pivotField numFmtId="8" showAll="0"/>
    <pivotField numFmtId="8" showAll="0"/>
    <pivotField numFmtId="8" showAll="0"/>
    <pivotField numFmtId="8" showAll="0"/>
    <pivotField dataField="1" numFmtId="8" showAll="0"/>
  </pivotFields>
  <rowFields count="1">
    <field x="6"/>
  </rowFields>
  <rowItems count="4">
    <i>
      <x/>
    </i>
    <i>
      <x v="1"/>
    </i>
    <i>
      <x v="2"/>
    </i>
    <i t="grand">
      <x/>
    </i>
  </rowItems>
  <colFields count="1">
    <field x="-2"/>
  </colFields>
  <colItems count="2">
    <i>
      <x/>
    </i>
    <i i="1">
      <x v="1"/>
    </i>
  </colItems>
  <dataFields count="2">
    <dataField name="Percentage of Revenue" fld="18" showDataAs="percentOfTotal" baseField="6" baseItem="0" numFmtId="10"/>
    <dataField name="Sum of Revenue" fld="18" baseField="0" baseItem="0" numFmtId="6"/>
  </dataFields>
  <formats count="1">
    <format dxfId="11">
      <pivotArea outline="0" collapsedLevelsAreSubtotals="1" fieldPosition="0">
        <references count="1">
          <reference field="4294967294" count="1" selected="0">
            <x v="1"/>
          </reference>
        </references>
      </pivotArea>
    </format>
  </formats>
  <chartFormats count="2">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1CFBB3A-1542-4931-A8F8-844BFB34DEF4}"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Country">
  <location ref="A3:C10" firstHeaderRow="0" firstDataRow="1" firstDataCol="1"/>
  <pivotFields count="19">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items count="4">
        <item x="0"/>
        <item x="1"/>
        <item x="2"/>
        <item t="default"/>
      </items>
    </pivotField>
    <pivotField showAll="0"/>
    <pivotField axis="axisRow" showAll="0" sortType="descending">
      <items count="7">
        <item sd="0" x="2"/>
        <item sd="0" x="4"/>
        <item sd="0" x="5"/>
        <item sd="0" x="3"/>
        <item sd="0" x="1"/>
        <item sd="0" x="0"/>
        <item t="default"/>
      </items>
      <autoSortScope>
        <pivotArea dataOnly="0" outline="0" fieldPosition="0">
          <references count="1">
            <reference field="4294967294" count="1" selected="0">
              <x v="0"/>
            </reference>
          </references>
        </pivotArea>
      </autoSortScope>
    </pivotField>
    <pivotField axis="axisRow" showAll="0">
      <items count="18">
        <item x="6"/>
        <item x="0"/>
        <item x="1"/>
        <item x="8"/>
        <item x="15"/>
        <item x="2"/>
        <item x="12"/>
        <item x="4"/>
        <item x="13"/>
        <item x="5"/>
        <item x="9"/>
        <item x="10"/>
        <item x="11"/>
        <item x="16"/>
        <item x="14"/>
        <item x="7"/>
        <item x="3"/>
        <item t="default"/>
      </items>
    </pivotField>
    <pivotField showAll="0"/>
    <pivotField showAll="0"/>
    <pivotField showAll="0"/>
    <pivotField showAll="0"/>
    <pivotField numFmtId="8" showAll="0"/>
    <pivotField numFmtId="8" showAll="0"/>
    <pivotField numFmtId="8" showAll="0"/>
    <pivotField numFmtId="8" showAll="0"/>
    <pivotField dataField="1" numFmtId="8" showAll="0"/>
  </pivotFields>
  <rowFields count="2">
    <field x="8"/>
    <field x="9"/>
  </rowFields>
  <rowItems count="7">
    <i>
      <x v="5"/>
    </i>
    <i>
      <x/>
    </i>
    <i>
      <x v="2"/>
    </i>
    <i>
      <x v="3"/>
    </i>
    <i>
      <x v="1"/>
    </i>
    <i>
      <x v="4"/>
    </i>
    <i t="grand">
      <x/>
    </i>
  </rowItems>
  <colFields count="1">
    <field x="-2"/>
  </colFields>
  <colItems count="2">
    <i>
      <x/>
    </i>
    <i i="1">
      <x v="1"/>
    </i>
  </colItems>
  <dataFields count="2">
    <dataField name="Percentage of Revenue" fld="18" showDataAs="percentOfTotal" baseField="8" baseItem="3" numFmtId="10"/>
    <dataField name="Sum of Revenue" fld="18" baseField="0" baseItem="0" numFmtId="6"/>
  </dataFields>
  <formats count="1">
    <format dxfId="12">
      <pivotArea outline="0" collapsedLevelsAreSubtotals="1" fieldPosition="0">
        <references count="1">
          <reference field="4294967294" count="1" selected="0">
            <x v="1"/>
          </reference>
        </references>
      </pivotArea>
    </format>
  </formats>
  <chartFormats count="14">
    <chartFormat chart="7" format="28" series="1">
      <pivotArea type="data" outline="0" fieldPosition="0">
        <references count="1">
          <reference field="4294967294" count="1" selected="0">
            <x v="0"/>
          </reference>
        </references>
      </pivotArea>
    </chartFormat>
    <chartFormat chart="7" format="29">
      <pivotArea type="data" outline="0" fieldPosition="0">
        <references count="2">
          <reference field="4294967294" count="1" selected="0">
            <x v="0"/>
          </reference>
          <reference field="8" count="1" selected="0">
            <x v="5"/>
          </reference>
        </references>
      </pivotArea>
    </chartFormat>
    <chartFormat chart="7" format="30">
      <pivotArea type="data" outline="0" fieldPosition="0">
        <references count="2">
          <reference field="4294967294" count="1" selected="0">
            <x v="0"/>
          </reference>
          <reference field="8" count="1" selected="0">
            <x v="0"/>
          </reference>
        </references>
      </pivotArea>
    </chartFormat>
    <chartFormat chart="7" format="31">
      <pivotArea type="data" outline="0" fieldPosition="0">
        <references count="2">
          <reference field="4294967294" count="1" selected="0">
            <x v="0"/>
          </reference>
          <reference field="8" count="1" selected="0">
            <x v="2"/>
          </reference>
        </references>
      </pivotArea>
    </chartFormat>
    <chartFormat chart="7" format="32">
      <pivotArea type="data" outline="0" fieldPosition="0">
        <references count="2">
          <reference field="4294967294" count="1" selected="0">
            <x v="0"/>
          </reference>
          <reference field="8" count="1" selected="0">
            <x v="3"/>
          </reference>
        </references>
      </pivotArea>
    </chartFormat>
    <chartFormat chart="7" format="33">
      <pivotArea type="data" outline="0" fieldPosition="0">
        <references count="2">
          <reference field="4294967294" count="1" selected="0">
            <x v="0"/>
          </reference>
          <reference field="8" count="1" selected="0">
            <x v="1"/>
          </reference>
        </references>
      </pivotArea>
    </chartFormat>
    <chartFormat chart="7" format="34">
      <pivotArea type="data" outline="0" fieldPosition="0">
        <references count="2">
          <reference field="4294967294" count="1" selected="0">
            <x v="0"/>
          </reference>
          <reference field="8" count="1" selected="0">
            <x v="4"/>
          </reference>
        </references>
      </pivotArea>
    </chartFormat>
    <chartFormat chart="7" format="35" series="1">
      <pivotArea type="data" outline="0" fieldPosition="0">
        <references count="1">
          <reference field="4294967294" count="1" selected="0">
            <x v="1"/>
          </reference>
        </references>
      </pivotArea>
    </chartFormat>
    <chartFormat chart="7" format="36">
      <pivotArea type="data" outline="0" fieldPosition="0">
        <references count="2">
          <reference field="4294967294" count="1" selected="0">
            <x v="1"/>
          </reference>
          <reference field="8" count="1" selected="0">
            <x v="5"/>
          </reference>
        </references>
      </pivotArea>
    </chartFormat>
    <chartFormat chart="7" format="37">
      <pivotArea type="data" outline="0" fieldPosition="0">
        <references count="2">
          <reference field="4294967294" count="1" selected="0">
            <x v="1"/>
          </reference>
          <reference field="8" count="1" selected="0">
            <x v="0"/>
          </reference>
        </references>
      </pivotArea>
    </chartFormat>
    <chartFormat chart="7" format="38">
      <pivotArea type="data" outline="0" fieldPosition="0">
        <references count="2">
          <reference field="4294967294" count="1" selected="0">
            <x v="1"/>
          </reference>
          <reference field="8" count="1" selected="0">
            <x v="2"/>
          </reference>
        </references>
      </pivotArea>
    </chartFormat>
    <chartFormat chart="7" format="39">
      <pivotArea type="data" outline="0" fieldPosition="0">
        <references count="2">
          <reference field="4294967294" count="1" selected="0">
            <x v="1"/>
          </reference>
          <reference field="8" count="1" selected="0">
            <x v="3"/>
          </reference>
        </references>
      </pivotArea>
    </chartFormat>
    <chartFormat chart="7" format="40">
      <pivotArea type="data" outline="0" fieldPosition="0">
        <references count="2">
          <reference field="4294967294" count="1" selected="0">
            <x v="1"/>
          </reference>
          <reference field="8" count="1" selected="0">
            <x v="1"/>
          </reference>
        </references>
      </pivotArea>
    </chartFormat>
    <chartFormat chart="7" format="41">
      <pivotArea type="data" outline="0" fieldPosition="0">
        <references count="2">
          <reference field="4294967294" count="1" selected="0">
            <x v="1"/>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EA7C37-5E3F-4C95-B59B-205FD910CF2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Product Desc.">
  <location ref="A26:B45" firstHeaderRow="1" firstDataRow="1" firstDataCol="1"/>
  <pivotFields count="19">
    <pivotField showAll="0"/>
    <pivotField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showAll="0"/>
    <pivotField showAll="0"/>
    <pivotField showAll="0"/>
    <pivotField showAll="0"/>
    <pivotField showAll="0">
      <items count="4">
        <item x="0"/>
        <item x="1"/>
        <item x="2"/>
        <item t="default"/>
      </items>
    </pivotField>
    <pivotField showAll="0"/>
    <pivotField showAll="0">
      <items count="7">
        <item x="2"/>
        <item x="4"/>
        <item x="5"/>
        <item x="3"/>
        <item x="1"/>
        <item x="0"/>
        <item t="default"/>
      </items>
    </pivotField>
    <pivotField showAll="0"/>
    <pivotField showAll="0"/>
    <pivotField showAll="0"/>
    <pivotField axis="axisRow" showAll="0" sortType="descending">
      <items count="20">
        <item x="10"/>
        <item x="16"/>
        <item x="12"/>
        <item x="4"/>
        <item x="6"/>
        <item x="0"/>
        <item x="5"/>
        <item x="1"/>
        <item x="14"/>
        <item x="7"/>
        <item x="3"/>
        <item x="2"/>
        <item x="11"/>
        <item x="9"/>
        <item x="15"/>
        <item x="17"/>
        <item x="13"/>
        <item x="8"/>
        <item m="1" x="18"/>
        <item t="default"/>
      </items>
      <autoSortScope>
        <pivotArea dataOnly="0" outline="0" fieldPosition="0">
          <references count="1">
            <reference field="4294967294" count="1" selected="0">
              <x v="0"/>
            </reference>
          </references>
        </pivotArea>
      </autoSortScope>
    </pivotField>
    <pivotField showAll="0"/>
    <pivotField numFmtId="8" showAll="0"/>
    <pivotField numFmtId="8" showAll="0"/>
    <pivotField numFmtId="8" showAll="0"/>
    <pivotField numFmtId="8" showAll="0"/>
    <pivotField dataField="1" numFmtId="8" showAll="0"/>
  </pivotFields>
  <rowFields count="1">
    <field x="12"/>
  </rowFields>
  <rowItems count="19">
    <i>
      <x v="5"/>
    </i>
    <i>
      <x v="3"/>
    </i>
    <i>
      <x v="6"/>
    </i>
    <i>
      <x v="4"/>
    </i>
    <i>
      <x v="7"/>
    </i>
    <i>
      <x v="8"/>
    </i>
    <i>
      <x/>
    </i>
    <i>
      <x v="1"/>
    </i>
    <i>
      <x v="11"/>
    </i>
    <i>
      <x v="10"/>
    </i>
    <i>
      <x v="17"/>
    </i>
    <i>
      <x v="9"/>
    </i>
    <i>
      <x v="2"/>
    </i>
    <i>
      <x v="14"/>
    </i>
    <i>
      <x v="15"/>
    </i>
    <i>
      <x v="12"/>
    </i>
    <i>
      <x v="13"/>
    </i>
    <i>
      <x v="16"/>
    </i>
    <i t="grand">
      <x/>
    </i>
  </rowItems>
  <colItems count="1">
    <i/>
  </colItems>
  <dataFields count="1">
    <dataField name="Sum of Revenue" fld="18" baseField="0" baseItem="0" numFmtId="6"/>
  </dataFields>
  <formats count="1">
    <format dxfId="13">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C917CB46-DC9E-41E6-B440-712E29972EE3}" sourceName="Date">
  <pivotTables>
    <pivotTable tabId="3" name="PivotTable11"/>
    <pivotTable tabId="3" name="PivotTable12"/>
    <pivotTable tabId="3" name="PivotTable13"/>
    <pivotTable tabId="3" name="PivotTable9"/>
  </pivotTables>
  <data>
    <tabular pivotCacheId="382825116">
      <items count="24">
        <i x="0" s="1"/>
        <i x="1" s="1"/>
        <i x="2" s="1"/>
        <i x="3" s="1"/>
        <i x="4" s="1"/>
        <i x="5" s="1"/>
        <i x="6" s="1"/>
        <i x="7" s="1"/>
        <i x="8" s="1"/>
        <i x="9" s="1"/>
        <i x="10" s="1"/>
        <i x="11" s="1"/>
        <i x="12" s="1"/>
        <i x="13" s="1"/>
        <i x="14" s="1"/>
        <i x="15" s="1"/>
        <i x="16" s="1"/>
        <i x="17" s="1"/>
        <i x="18" s="1"/>
        <i x="19" s="1"/>
        <i x="20" s="1"/>
        <i x="21" s="1"/>
        <i x="22" s="1"/>
        <i x="2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06266DB8-2DE3-4C4E-BDDF-40ED2F266B77}" sourceName="Age_Group">
  <pivotTables>
    <pivotTable tabId="3" name="PivotTable11"/>
    <pivotTable tabId="3" name="PivotTable12"/>
    <pivotTable tabId="3" name="PivotTable13"/>
    <pivotTable tabId="3" name="PivotTable9"/>
  </pivotTables>
  <data>
    <tabular pivotCacheId="382825116">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Gender" xr10:uid="{111CC2AF-8D9F-4E5E-9EDD-AB9D1E8D6549}" sourceName="Customer_Gender">
  <pivotTables>
    <pivotTable tabId="3" name="PivotTable11"/>
  </pivotTables>
  <data>
    <tabular pivotCacheId="382825116">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C34818A-2194-499F-AA31-3C658C936A78}" sourceName="Country">
  <pivotTables>
    <pivotTable tabId="3" name="PivotTable11"/>
    <pivotTable tabId="3" name="PivotTable12"/>
    <pivotTable tabId="3" name="PivotTable13"/>
    <pivotTable tabId="3" name="PivotTable9"/>
  </pivotTables>
  <data>
    <tabular pivotCacheId="382825116">
      <items count="6">
        <i x="2" s="1"/>
        <i x="4" s="1"/>
        <i x="5" s="1"/>
        <i x="3"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9D52CDA5-5F21-4120-BEA0-25E13C668D79}" cache="Slicer_Date" caption="Date" rowHeight="234950"/>
  <slicer name="Age_Group" xr10:uid="{AB15C5F3-97E0-4F3F-8285-7D8F8CF037BB}" cache="Slicer_Age_Group" caption="Age_Group" rowHeight="234950"/>
  <slicer name="Customer_Gender" xr10:uid="{01E12E80-70D5-4E40-8425-1C2338986956}" cache="Slicer_Customer_Gender" caption="Customer_Gender" rowHeight="234950"/>
  <slicer name="Country" xr10:uid="{924D3137-EB80-44E6-A52E-F0AEBB2BF671}" cache="Slicer_Country" caption="Country"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8"/>
  <sheetViews>
    <sheetView zoomScale="90" zoomScaleNormal="90" workbookViewId="0">
      <selection activeCell="O56" sqref="O56"/>
    </sheetView>
  </sheetViews>
  <sheetFormatPr defaultRowHeight="14.4" x14ac:dyDescent="0.3"/>
  <cols>
    <col min="1" max="1" width="13.33203125" bestFit="1" customWidth="1"/>
    <col min="2" max="2" width="12.88671875" customWidth="1"/>
    <col min="4" max="4" width="10.109375" bestFit="1" customWidth="1"/>
    <col min="7" max="7" width="19.6640625" style="8" bestFit="1" customWidth="1"/>
    <col min="9" max="9" width="15.44140625" bestFit="1" customWidth="1"/>
    <col min="10" max="10" width="19.88671875" bestFit="1" customWidth="1"/>
    <col min="12" max="12" width="14.88671875" bestFit="1" customWidth="1"/>
    <col min="13" max="13" width="25" bestFit="1" customWidth="1"/>
    <col min="15" max="15" width="10.44140625" bestFit="1" customWidth="1"/>
    <col min="16" max="16" width="11" bestFit="1" customWidth="1"/>
    <col min="17" max="17" width="10.77734375" customWidth="1"/>
    <col min="18" max="18" width="10.88671875" customWidth="1"/>
    <col min="19" max="19" width="11.5546875" bestFit="1" customWidth="1"/>
    <col min="22" max="22" width="10.33203125" customWidth="1"/>
    <col min="23" max="23" width="12.109375" bestFit="1" customWidth="1"/>
  </cols>
  <sheetData>
    <row r="1" spans="1:23" s="4" customFormat="1" x14ac:dyDescent="0.3">
      <c r="A1" s="4" t="s">
        <v>0</v>
      </c>
      <c r="B1" s="4" t="s">
        <v>1</v>
      </c>
      <c r="C1" s="4" t="s">
        <v>2</v>
      </c>
      <c r="D1" s="4" t="s">
        <v>3</v>
      </c>
      <c r="E1" s="4" t="s">
        <v>4</v>
      </c>
      <c r="F1" s="4" t="s">
        <v>5</v>
      </c>
      <c r="G1" s="7" t="s">
        <v>6</v>
      </c>
      <c r="H1" s="4" t="s">
        <v>166</v>
      </c>
      <c r="I1" s="4" t="s">
        <v>7</v>
      </c>
      <c r="J1" s="4" t="s">
        <v>8</v>
      </c>
      <c r="K1" s="4" t="s">
        <v>9</v>
      </c>
      <c r="L1" s="4" t="s">
        <v>10</v>
      </c>
      <c r="M1" s="6" t="s">
        <v>11</v>
      </c>
      <c r="N1" s="4" t="s">
        <v>12</v>
      </c>
      <c r="O1" s="4" t="s">
        <v>13</v>
      </c>
      <c r="P1" s="4" t="s">
        <v>14</v>
      </c>
      <c r="Q1" s="4" t="s">
        <v>15</v>
      </c>
      <c r="R1" s="4" t="s">
        <v>16</v>
      </c>
      <c r="S1" s="4" t="s">
        <v>17</v>
      </c>
    </row>
    <row r="2" spans="1:23" x14ac:dyDescent="0.3">
      <c r="A2" s="3" t="s">
        <v>18</v>
      </c>
      <c r="B2" s="1">
        <v>44531</v>
      </c>
      <c r="C2">
        <v>1</v>
      </c>
      <c r="D2" t="s">
        <v>19</v>
      </c>
      <c r="E2">
        <v>2021</v>
      </c>
      <c r="F2">
        <v>39</v>
      </c>
      <c r="G2" s="8" t="str" cm="1">
        <f t="array" ref="G2">_xlfn.IFS(F2 &gt; 34, "Adults (35-64)", F2 &gt; 24, "Young Adults (25-34)", F2 &lt; 25, "Youth (&lt;25)")</f>
        <v>Adults (35-64)</v>
      </c>
      <c r="H2" t="s">
        <v>164</v>
      </c>
      <c r="I2" t="s">
        <v>21</v>
      </c>
      <c r="J2" t="s">
        <v>22</v>
      </c>
      <c r="K2" t="s">
        <v>23</v>
      </c>
      <c r="L2" t="s">
        <v>24</v>
      </c>
      <c r="M2" s="5" t="s">
        <v>25</v>
      </c>
      <c r="N2">
        <v>4</v>
      </c>
      <c r="O2" s="2">
        <v>1252</v>
      </c>
      <c r="P2" s="2">
        <v>2295</v>
      </c>
      <c r="Q2" s="2">
        <v>4172</v>
      </c>
      <c r="R2" s="2">
        <f>N2*O2</f>
        <v>5008</v>
      </c>
      <c r="S2" s="2">
        <f>N2*P2</f>
        <v>9180</v>
      </c>
    </row>
    <row r="3" spans="1:23" x14ac:dyDescent="0.3">
      <c r="A3" s="3" t="s">
        <v>151</v>
      </c>
      <c r="B3" s="1">
        <v>44531</v>
      </c>
      <c r="C3">
        <v>1</v>
      </c>
      <c r="D3" t="s">
        <v>19</v>
      </c>
      <c r="E3">
        <v>2021</v>
      </c>
      <c r="F3">
        <v>44</v>
      </c>
      <c r="G3" s="8" t="str" cm="1">
        <f t="array" ref="G3">_xlfn.IFS(F3 &gt; 34, "Adults (35-64)", F3 &gt; 24, "Young Adults (25-34)", F3 &lt; 25, "Youth (&lt;25)")</f>
        <v>Adults (35-64)</v>
      </c>
      <c r="H3" t="s">
        <v>165</v>
      </c>
      <c r="I3" t="s">
        <v>26</v>
      </c>
      <c r="J3" t="s">
        <v>27</v>
      </c>
      <c r="K3" t="s">
        <v>23</v>
      </c>
      <c r="L3" t="s">
        <v>24</v>
      </c>
      <c r="M3" s="5" t="s">
        <v>28</v>
      </c>
      <c r="N3">
        <v>1</v>
      </c>
      <c r="O3" s="2">
        <v>1266</v>
      </c>
      <c r="P3" s="2">
        <v>2320</v>
      </c>
      <c r="Q3" s="2">
        <v>1054</v>
      </c>
      <c r="R3" s="2">
        <f t="shared" ref="R3:R65" si="0">N3*O3</f>
        <v>1266</v>
      </c>
      <c r="S3" s="2">
        <f t="shared" ref="S3:S65" si="1">N3*P3</f>
        <v>2320</v>
      </c>
    </row>
    <row r="4" spans="1:23" x14ac:dyDescent="0.3">
      <c r="A4" s="3" t="s">
        <v>29</v>
      </c>
      <c r="B4" s="1">
        <v>44532</v>
      </c>
      <c r="C4">
        <v>2</v>
      </c>
      <c r="D4" t="s">
        <v>19</v>
      </c>
      <c r="E4">
        <v>2021</v>
      </c>
      <c r="F4">
        <v>37</v>
      </c>
      <c r="G4" s="8" t="str" cm="1">
        <f t="array" ref="G4">_xlfn.IFS(F4 &gt; 34, "Adults (35-64)", F4 &gt; 24, "Young Adults (25-34)", F4 &lt; 25, "Youth (&lt;25)")</f>
        <v>Adults (35-64)</v>
      </c>
      <c r="H4" t="s">
        <v>165</v>
      </c>
      <c r="I4" t="s">
        <v>21</v>
      </c>
      <c r="J4" t="s">
        <v>22</v>
      </c>
      <c r="K4" t="s">
        <v>23</v>
      </c>
      <c r="L4" t="s">
        <v>24</v>
      </c>
      <c r="M4" s="5" t="s">
        <v>30</v>
      </c>
      <c r="N4">
        <v>2</v>
      </c>
      <c r="O4" s="2">
        <v>420</v>
      </c>
      <c r="P4" s="2">
        <v>769</v>
      </c>
      <c r="Q4" s="2">
        <v>698</v>
      </c>
      <c r="R4" s="2">
        <f t="shared" si="0"/>
        <v>840</v>
      </c>
      <c r="S4" s="2">
        <f t="shared" si="1"/>
        <v>1538</v>
      </c>
    </row>
    <row r="5" spans="1:23" x14ac:dyDescent="0.3">
      <c r="A5" s="3" t="s">
        <v>31</v>
      </c>
      <c r="B5" s="1">
        <v>44532</v>
      </c>
      <c r="C5">
        <v>2</v>
      </c>
      <c r="D5" t="s">
        <v>19</v>
      </c>
      <c r="E5">
        <v>2021</v>
      </c>
      <c r="F5">
        <v>31</v>
      </c>
      <c r="G5" s="8" t="str" cm="1">
        <f t="array" ref="G5">_xlfn.IFS(F5 &gt; 34, "Adults (35-64)", F5 &gt; 24, "Young Adults (25-34)", F5 &lt; 25, "Youth (&lt;25)")</f>
        <v>Young Adults (25-34)</v>
      </c>
      <c r="H5" t="s">
        <v>164</v>
      </c>
      <c r="I5" t="s">
        <v>33</v>
      </c>
      <c r="J5" t="s">
        <v>34</v>
      </c>
      <c r="K5" t="s">
        <v>23</v>
      </c>
      <c r="L5" t="s">
        <v>24</v>
      </c>
      <c r="M5" s="5" t="s">
        <v>35</v>
      </c>
      <c r="N5">
        <v>1</v>
      </c>
      <c r="O5" s="2">
        <v>420</v>
      </c>
      <c r="P5" s="2">
        <v>769</v>
      </c>
      <c r="Q5" s="2">
        <v>349</v>
      </c>
      <c r="R5" s="2">
        <f t="shared" si="0"/>
        <v>420</v>
      </c>
      <c r="S5" s="2">
        <f t="shared" si="1"/>
        <v>769</v>
      </c>
      <c r="V5" t="s">
        <v>159</v>
      </c>
      <c r="W5" s="16">
        <f>MIN(S:S)</f>
        <v>540</v>
      </c>
    </row>
    <row r="6" spans="1:23" x14ac:dyDescent="0.3">
      <c r="A6" s="3" t="s">
        <v>36</v>
      </c>
      <c r="B6" s="1">
        <v>44533</v>
      </c>
      <c r="C6">
        <v>3</v>
      </c>
      <c r="D6" t="s">
        <v>19</v>
      </c>
      <c r="E6">
        <v>2021</v>
      </c>
      <c r="F6">
        <v>37</v>
      </c>
      <c r="G6" s="8" t="str" cm="1">
        <f t="array" ref="G6">_xlfn.IFS(F6 &gt; 34, "Adults (35-64)", F6 &gt; 24, "Young Adults (25-34)", F6 &lt; 25, "Youth (&lt;25)")</f>
        <v>Adults (35-64)</v>
      </c>
      <c r="H6" t="s">
        <v>164</v>
      </c>
      <c r="I6" t="s">
        <v>21</v>
      </c>
      <c r="J6" t="s">
        <v>22</v>
      </c>
      <c r="K6" t="s">
        <v>23</v>
      </c>
      <c r="L6" t="s">
        <v>24</v>
      </c>
      <c r="M6" s="5" t="s">
        <v>25</v>
      </c>
      <c r="N6">
        <v>2</v>
      </c>
      <c r="O6" s="2">
        <v>1252</v>
      </c>
      <c r="P6" s="2">
        <v>2295</v>
      </c>
      <c r="Q6" s="2">
        <v>2086</v>
      </c>
      <c r="R6" s="2">
        <f t="shared" si="0"/>
        <v>2504</v>
      </c>
      <c r="S6" s="2">
        <f t="shared" si="1"/>
        <v>4590</v>
      </c>
      <c r="V6" t="s">
        <v>160</v>
      </c>
      <c r="W6" s="16">
        <f>MAX(S:S)</f>
        <v>13500</v>
      </c>
    </row>
    <row r="7" spans="1:23" x14ac:dyDescent="0.3">
      <c r="A7" s="3" t="s">
        <v>37</v>
      </c>
      <c r="B7" s="1">
        <v>44533</v>
      </c>
      <c r="C7">
        <v>3</v>
      </c>
      <c r="D7" t="s">
        <v>19</v>
      </c>
      <c r="E7">
        <v>2021</v>
      </c>
      <c r="F7">
        <v>24</v>
      </c>
      <c r="G7" s="8" t="str" cm="1">
        <f t="array" ref="G7">_xlfn.IFS(F7 &gt; 34, "Adults (35-64)", F7 &gt; 24, "Young Adults (25-34)", F7 &lt; 25, "Youth (&lt;25)")</f>
        <v>Youth (&lt;25)</v>
      </c>
      <c r="H7" t="s">
        <v>164</v>
      </c>
      <c r="I7" t="s">
        <v>26</v>
      </c>
      <c r="J7" t="s">
        <v>27</v>
      </c>
      <c r="K7" t="s">
        <v>23</v>
      </c>
      <c r="L7" t="s">
        <v>24</v>
      </c>
      <c r="M7" s="5" t="s">
        <v>39</v>
      </c>
      <c r="N7">
        <v>1</v>
      </c>
      <c r="O7" s="2">
        <v>1252</v>
      </c>
      <c r="P7" s="2">
        <v>2295</v>
      </c>
      <c r="Q7" s="2">
        <v>1043</v>
      </c>
      <c r="R7" s="2">
        <f t="shared" si="0"/>
        <v>1252</v>
      </c>
      <c r="S7" s="2">
        <f t="shared" si="1"/>
        <v>2295</v>
      </c>
      <c r="V7" t="s">
        <v>161</v>
      </c>
      <c r="W7" s="16">
        <f>AVERAGE(S2:S88)</f>
        <v>4099.333333333333</v>
      </c>
    </row>
    <row r="8" spans="1:23" x14ac:dyDescent="0.3">
      <c r="A8" s="3" t="s">
        <v>40</v>
      </c>
      <c r="B8" s="1">
        <v>44533</v>
      </c>
      <c r="C8">
        <v>3</v>
      </c>
      <c r="D8" t="s">
        <v>19</v>
      </c>
      <c r="E8">
        <v>2021</v>
      </c>
      <c r="F8">
        <v>37</v>
      </c>
      <c r="G8" s="8" t="str" cm="1">
        <f t="array" ref="G8">_xlfn.IFS(F8 &gt; 34, "Adults (35-64)", F8 &gt; 24, "Young Adults (25-34)", F8 &lt; 25, "Youth (&lt;25)")</f>
        <v>Adults (35-64)</v>
      </c>
      <c r="H8" t="s">
        <v>165</v>
      </c>
      <c r="I8" t="s">
        <v>21</v>
      </c>
      <c r="J8" t="s">
        <v>41</v>
      </c>
      <c r="K8" t="s">
        <v>23</v>
      </c>
      <c r="L8" t="s">
        <v>24</v>
      </c>
      <c r="M8" s="5" t="s">
        <v>25</v>
      </c>
      <c r="N8">
        <v>1</v>
      </c>
      <c r="O8" s="2">
        <v>1252</v>
      </c>
      <c r="P8" s="2">
        <v>2295</v>
      </c>
      <c r="Q8" s="2">
        <v>1043</v>
      </c>
      <c r="R8" s="2">
        <f t="shared" si="0"/>
        <v>1252</v>
      </c>
      <c r="S8" s="2">
        <f t="shared" si="1"/>
        <v>2295</v>
      </c>
      <c r="V8" t="s">
        <v>162</v>
      </c>
      <c r="W8" s="16">
        <f>MEDIAN(S2:S88)</f>
        <v>2320</v>
      </c>
    </row>
    <row r="9" spans="1:23" x14ac:dyDescent="0.3">
      <c r="A9" s="3" t="s">
        <v>42</v>
      </c>
      <c r="B9" s="1">
        <v>44534</v>
      </c>
      <c r="C9">
        <v>4</v>
      </c>
      <c r="D9" t="s">
        <v>19</v>
      </c>
      <c r="E9">
        <v>2021</v>
      </c>
      <c r="F9">
        <v>31</v>
      </c>
      <c r="G9" s="8" t="str" cm="1">
        <f t="array" ref="G9">_xlfn.IFS(F9 &gt; 34, "Adults (35-64)", F9 &gt; 24, "Young Adults (25-34)", F9 &lt; 25, "Youth (&lt;25)")</f>
        <v>Young Adults (25-34)</v>
      </c>
      <c r="H9" t="s">
        <v>164</v>
      </c>
      <c r="I9" t="s">
        <v>33</v>
      </c>
      <c r="J9" t="s">
        <v>34</v>
      </c>
      <c r="K9" t="s">
        <v>23</v>
      </c>
      <c r="L9" t="s">
        <v>24</v>
      </c>
      <c r="M9" s="5" t="s">
        <v>35</v>
      </c>
      <c r="N9">
        <v>4</v>
      </c>
      <c r="O9" s="2">
        <v>420</v>
      </c>
      <c r="P9" s="2">
        <v>769</v>
      </c>
      <c r="Q9" s="2">
        <v>1396</v>
      </c>
      <c r="R9" s="2">
        <f t="shared" si="0"/>
        <v>1680</v>
      </c>
      <c r="S9" s="2">
        <f t="shared" si="1"/>
        <v>3076</v>
      </c>
      <c r="V9" t="s">
        <v>155</v>
      </c>
      <c r="W9" s="16">
        <f>_xlfn.QUARTILE.INC($S$2:$S$88, 1)</f>
        <v>2295</v>
      </c>
    </row>
    <row r="10" spans="1:23" x14ac:dyDescent="0.3">
      <c r="A10" s="3" t="s">
        <v>43</v>
      </c>
      <c r="B10" s="1">
        <v>44535</v>
      </c>
      <c r="C10">
        <v>5</v>
      </c>
      <c r="D10" t="s">
        <v>19</v>
      </c>
      <c r="E10">
        <v>2021</v>
      </c>
      <c r="F10">
        <v>39</v>
      </c>
      <c r="G10" s="8" t="str" cm="1">
        <f t="array" ref="G10">_xlfn.IFS(F10 &gt; 34, "Adults (35-64)", F10 &gt; 24, "Young Adults (25-34)", F10 &lt; 25, "Youth (&lt;25)")</f>
        <v>Adults (35-64)</v>
      </c>
      <c r="H10" t="s">
        <v>164</v>
      </c>
      <c r="I10" t="s">
        <v>21</v>
      </c>
      <c r="J10" t="s">
        <v>22</v>
      </c>
      <c r="K10" t="s">
        <v>23</v>
      </c>
      <c r="L10" t="s">
        <v>24</v>
      </c>
      <c r="M10" s="5" t="s">
        <v>25</v>
      </c>
      <c r="N10">
        <v>4</v>
      </c>
      <c r="O10" s="2">
        <v>1252</v>
      </c>
      <c r="P10" s="2">
        <v>2295</v>
      </c>
      <c r="Q10" s="2">
        <v>4172</v>
      </c>
      <c r="R10" s="2">
        <f t="shared" si="0"/>
        <v>5008</v>
      </c>
      <c r="S10" s="2">
        <f t="shared" si="1"/>
        <v>9180</v>
      </c>
      <c r="V10" t="s">
        <v>156</v>
      </c>
      <c r="W10" s="16">
        <f>_xlfn.QUARTILE.INC($S$2:$S$88, 2)</f>
        <v>2320</v>
      </c>
    </row>
    <row r="11" spans="1:23" x14ac:dyDescent="0.3">
      <c r="A11" s="3" t="s">
        <v>44</v>
      </c>
      <c r="B11" s="1">
        <v>44535</v>
      </c>
      <c r="C11">
        <v>5</v>
      </c>
      <c r="D11" t="s">
        <v>19</v>
      </c>
      <c r="E11">
        <v>2021</v>
      </c>
      <c r="F11">
        <v>42</v>
      </c>
      <c r="G11" s="8" t="str" cm="1">
        <f t="array" ref="G11">_xlfn.IFS(F11 &gt; 34, "Adults (35-64)", F11 &gt; 24, "Young Adults (25-34)", F11 &lt; 25, "Youth (&lt;25)")</f>
        <v>Adults (35-64)</v>
      </c>
      <c r="H11" t="s">
        <v>165</v>
      </c>
      <c r="I11" t="s">
        <v>45</v>
      </c>
      <c r="J11" t="s">
        <v>46</v>
      </c>
      <c r="K11" t="s">
        <v>23</v>
      </c>
      <c r="L11" t="s">
        <v>24</v>
      </c>
      <c r="M11" s="5" t="s">
        <v>39</v>
      </c>
      <c r="N11">
        <v>4</v>
      </c>
      <c r="O11" s="2">
        <v>1252</v>
      </c>
      <c r="P11" s="2">
        <v>2295</v>
      </c>
      <c r="Q11" s="2">
        <v>4172</v>
      </c>
      <c r="R11" s="2">
        <f t="shared" si="0"/>
        <v>5008</v>
      </c>
      <c r="S11" s="2">
        <f t="shared" si="1"/>
        <v>9180</v>
      </c>
      <c r="V11" t="s">
        <v>157</v>
      </c>
      <c r="W11" s="16">
        <f>_xlfn.QUARTILE.INC($S$2:$S$88, 3)</f>
        <v>6817.5</v>
      </c>
    </row>
    <row r="12" spans="1:23" x14ac:dyDescent="0.3">
      <c r="A12" s="3" t="s">
        <v>47</v>
      </c>
      <c r="B12" s="1">
        <v>44535</v>
      </c>
      <c r="C12">
        <v>5</v>
      </c>
      <c r="D12" t="s">
        <v>19</v>
      </c>
      <c r="E12">
        <v>2021</v>
      </c>
      <c r="F12">
        <v>35</v>
      </c>
      <c r="G12" s="8" t="str" cm="1">
        <f t="array" ref="G12">_xlfn.IFS(F12 &gt; 34, "Adults (35-64)", F12 &gt; 24, "Young Adults (25-34)", F12 &lt; 25, "Youth (&lt;25)")</f>
        <v>Adults (35-64)</v>
      </c>
      <c r="H12" t="s">
        <v>164</v>
      </c>
      <c r="I12" t="s">
        <v>33</v>
      </c>
      <c r="J12" t="s">
        <v>48</v>
      </c>
      <c r="K12" t="s">
        <v>23</v>
      </c>
      <c r="L12" t="s">
        <v>24</v>
      </c>
      <c r="M12" s="5" t="s">
        <v>49</v>
      </c>
      <c r="N12">
        <v>1</v>
      </c>
      <c r="O12" s="2">
        <v>1266</v>
      </c>
      <c r="P12" s="2">
        <v>2320</v>
      </c>
      <c r="Q12" s="2">
        <v>1054</v>
      </c>
      <c r="R12" s="2">
        <f t="shared" si="0"/>
        <v>1266</v>
      </c>
      <c r="S12" s="2">
        <f t="shared" si="1"/>
        <v>2320</v>
      </c>
      <c r="V12" t="s">
        <v>158</v>
      </c>
      <c r="W12" s="16">
        <f>_xlfn.QUARTILE.INC($S$2:$S$88, 4)</f>
        <v>13500</v>
      </c>
    </row>
    <row r="13" spans="1:23" x14ac:dyDescent="0.3">
      <c r="A13" s="3" t="s">
        <v>50</v>
      </c>
      <c r="B13" s="1">
        <v>44535</v>
      </c>
      <c r="C13">
        <v>5</v>
      </c>
      <c r="D13" t="s">
        <v>19</v>
      </c>
      <c r="E13">
        <v>2021</v>
      </c>
      <c r="F13">
        <v>37</v>
      </c>
      <c r="G13" s="8" t="str" cm="1">
        <f t="array" ref="G13">_xlfn.IFS(F13 &gt; 34, "Adults (35-64)", F13 &gt; 24, "Young Adults (25-34)", F13 &lt; 25, "Youth (&lt;25)")</f>
        <v>Adults (35-64)</v>
      </c>
      <c r="H13" t="s">
        <v>164</v>
      </c>
      <c r="I13" t="s">
        <v>21</v>
      </c>
      <c r="J13" t="s">
        <v>22</v>
      </c>
      <c r="K13" t="s">
        <v>23</v>
      </c>
      <c r="L13" t="s">
        <v>24</v>
      </c>
      <c r="M13" s="5" t="s">
        <v>25</v>
      </c>
      <c r="N13">
        <v>1</v>
      </c>
      <c r="O13" s="2">
        <v>1252</v>
      </c>
      <c r="P13" s="2">
        <v>2295</v>
      </c>
      <c r="Q13" s="2">
        <v>1043</v>
      </c>
      <c r="R13" s="2">
        <f t="shared" si="0"/>
        <v>1252</v>
      </c>
      <c r="S13" s="2">
        <f t="shared" si="1"/>
        <v>2295</v>
      </c>
    </row>
    <row r="14" spans="1:23" x14ac:dyDescent="0.3">
      <c r="A14" s="3" t="s">
        <v>51</v>
      </c>
      <c r="B14" s="1">
        <v>44536</v>
      </c>
      <c r="C14">
        <v>6</v>
      </c>
      <c r="D14" t="s">
        <v>19</v>
      </c>
      <c r="E14">
        <v>2021</v>
      </c>
      <c r="F14">
        <v>23</v>
      </c>
      <c r="G14" s="8" t="str" cm="1">
        <f t="array" ref="G14">_xlfn.IFS(F14 &gt; 34, "Adults (35-64)", F14 &gt; 24, "Young Adults (25-34)", F14 &lt; 25, "Youth (&lt;25)")</f>
        <v>Youth (&lt;25)</v>
      </c>
      <c r="H14" t="s">
        <v>165</v>
      </c>
      <c r="I14" t="s">
        <v>26</v>
      </c>
      <c r="J14" t="s">
        <v>27</v>
      </c>
      <c r="K14" t="s">
        <v>23</v>
      </c>
      <c r="L14" t="s">
        <v>24</v>
      </c>
      <c r="M14" s="5" t="s">
        <v>30</v>
      </c>
      <c r="N14">
        <v>3</v>
      </c>
      <c r="O14" s="2">
        <v>420</v>
      </c>
      <c r="P14" s="2">
        <v>769</v>
      </c>
      <c r="Q14" s="2">
        <v>1047</v>
      </c>
      <c r="R14" s="2">
        <f t="shared" si="0"/>
        <v>1260</v>
      </c>
      <c r="S14" s="2">
        <f t="shared" si="1"/>
        <v>2307</v>
      </c>
    </row>
    <row r="15" spans="1:23" x14ac:dyDescent="0.3">
      <c r="A15" s="3" t="s">
        <v>52</v>
      </c>
      <c r="B15" s="1">
        <v>44536</v>
      </c>
      <c r="C15">
        <v>6</v>
      </c>
      <c r="D15" t="s">
        <v>19</v>
      </c>
      <c r="E15">
        <v>2021</v>
      </c>
      <c r="F15">
        <v>27</v>
      </c>
      <c r="G15" s="8" t="str" cm="1">
        <f t="array" ref="G15">_xlfn.IFS(F15 &gt; 34, "Adults (35-64)", F15 &gt; 24, "Young Adults (25-34)", F15 &lt; 25, "Youth (&lt;25)")</f>
        <v>Young Adults (25-34)</v>
      </c>
      <c r="H15" t="s">
        <v>165</v>
      </c>
      <c r="I15" t="s">
        <v>53</v>
      </c>
      <c r="J15" t="s">
        <v>54</v>
      </c>
      <c r="K15" t="s">
        <v>23</v>
      </c>
      <c r="L15" t="s">
        <v>24</v>
      </c>
      <c r="M15" s="5" t="s">
        <v>25</v>
      </c>
      <c r="N15">
        <v>1</v>
      </c>
      <c r="O15" s="2">
        <v>1252</v>
      </c>
      <c r="P15" s="2">
        <v>2295</v>
      </c>
      <c r="Q15" s="2">
        <v>1043</v>
      </c>
      <c r="R15" s="2">
        <f t="shared" si="0"/>
        <v>1252</v>
      </c>
      <c r="S15" s="2">
        <f t="shared" si="1"/>
        <v>2295</v>
      </c>
    </row>
    <row r="16" spans="1:23" x14ac:dyDescent="0.3">
      <c r="A16" s="3" t="s">
        <v>55</v>
      </c>
      <c r="B16" s="1">
        <v>44536</v>
      </c>
      <c r="C16">
        <v>6</v>
      </c>
      <c r="D16" t="s">
        <v>19</v>
      </c>
      <c r="E16">
        <v>2021</v>
      </c>
      <c r="F16">
        <v>36</v>
      </c>
      <c r="G16" s="8" t="str" cm="1">
        <f t="array" ref="G16">_xlfn.IFS(F16 &gt; 34, "Adults (35-64)", F16 &gt; 24, "Young Adults (25-34)", F16 &lt; 25, "Youth (&lt;25)")</f>
        <v>Adults (35-64)</v>
      </c>
      <c r="H16" t="s">
        <v>165</v>
      </c>
      <c r="I16" t="s">
        <v>33</v>
      </c>
      <c r="J16" t="s">
        <v>34</v>
      </c>
      <c r="K16" t="s">
        <v>23</v>
      </c>
      <c r="L16" t="s">
        <v>24</v>
      </c>
      <c r="M16" s="5" t="s">
        <v>56</v>
      </c>
      <c r="N16">
        <v>1</v>
      </c>
      <c r="O16" s="2">
        <v>1252</v>
      </c>
      <c r="P16" s="2">
        <v>2295</v>
      </c>
      <c r="Q16" s="2">
        <v>1043</v>
      </c>
      <c r="R16" s="2">
        <f t="shared" si="0"/>
        <v>1252</v>
      </c>
      <c r="S16" s="2">
        <f t="shared" si="1"/>
        <v>2295</v>
      </c>
    </row>
    <row r="17" spans="1:21" x14ac:dyDescent="0.3">
      <c r="A17" s="3" t="s">
        <v>57</v>
      </c>
      <c r="B17" s="1">
        <v>44536</v>
      </c>
      <c r="C17">
        <v>6</v>
      </c>
      <c r="D17" t="s">
        <v>19</v>
      </c>
      <c r="E17">
        <v>2021</v>
      </c>
      <c r="F17">
        <v>47</v>
      </c>
      <c r="G17" s="8" t="str" cm="1">
        <f t="array" ref="G17">_xlfn.IFS(F17 &gt; 34, "Adults (35-64)", F17 &gt; 24, "Young Adults (25-34)", F17 &lt; 25, "Youth (&lt;25)")</f>
        <v>Adults (35-64)</v>
      </c>
      <c r="H17" t="s">
        <v>165</v>
      </c>
      <c r="I17" t="s">
        <v>26</v>
      </c>
      <c r="J17" t="s">
        <v>27</v>
      </c>
      <c r="K17" t="s">
        <v>23</v>
      </c>
      <c r="L17" t="s">
        <v>24</v>
      </c>
      <c r="M17" s="5" t="s">
        <v>49</v>
      </c>
      <c r="N17">
        <v>1</v>
      </c>
      <c r="O17" s="2">
        <v>1266</v>
      </c>
      <c r="P17" s="2">
        <v>2320</v>
      </c>
      <c r="Q17" s="2">
        <v>1054</v>
      </c>
      <c r="R17" s="2">
        <f t="shared" si="0"/>
        <v>1266</v>
      </c>
      <c r="S17" s="2">
        <f t="shared" si="1"/>
        <v>2320</v>
      </c>
    </row>
    <row r="18" spans="1:21" x14ac:dyDescent="0.3">
      <c r="A18" s="3" t="s">
        <v>58</v>
      </c>
      <c r="B18" s="1">
        <v>44537</v>
      </c>
      <c r="C18">
        <v>7</v>
      </c>
      <c r="D18" t="s">
        <v>19</v>
      </c>
      <c r="E18">
        <v>2021</v>
      </c>
      <c r="F18">
        <v>30</v>
      </c>
      <c r="G18" s="8" t="str" cm="1">
        <f t="array" ref="G18">_xlfn.IFS(F18 &gt; 34, "Adults (35-64)", F18 &gt; 24, "Young Adults (25-34)", F18 &lt; 25, "Youth (&lt;25)")</f>
        <v>Young Adults (25-34)</v>
      </c>
      <c r="H18" t="s">
        <v>165</v>
      </c>
      <c r="I18" t="s">
        <v>21</v>
      </c>
      <c r="J18" t="s">
        <v>22</v>
      </c>
      <c r="K18" t="s">
        <v>23</v>
      </c>
      <c r="L18" t="s">
        <v>24</v>
      </c>
      <c r="M18" s="5" t="s">
        <v>59</v>
      </c>
      <c r="N18">
        <v>4</v>
      </c>
      <c r="O18" s="2">
        <v>420</v>
      </c>
      <c r="P18" s="2">
        <v>769</v>
      </c>
      <c r="Q18" s="2">
        <v>1396</v>
      </c>
      <c r="R18" s="2">
        <f t="shared" si="0"/>
        <v>1680</v>
      </c>
      <c r="S18" s="2">
        <f t="shared" si="1"/>
        <v>3076</v>
      </c>
    </row>
    <row r="19" spans="1:21" x14ac:dyDescent="0.3">
      <c r="A19" s="3" t="s">
        <v>60</v>
      </c>
      <c r="B19" s="1">
        <v>44537</v>
      </c>
      <c r="C19">
        <v>7</v>
      </c>
      <c r="D19" t="s">
        <v>19</v>
      </c>
      <c r="E19">
        <v>2021</v>
      </c>
      <c r="F19">
        <v>38</v>
      </c>
      <c r="G19" s="8" t="str" cm="1">
        <f t="array" ref="G19">_xlfn.IFS(F19 &gt; 34, "Adults (35-64)", F19 &gt; 24, "Young Adults (25-34)", F19 &lt; 25, "Youth (&lt;25)")</f>
        <v>Adults (35-64)</v>
      </c>
      <c r="H19" t="s">
        <v>165</v>
      </c>
      <c r="I19" t="s">
        <v>21</v>
      </c>
      <c r="J19" t="s">
        <v>22</v>
      </c>
      <c r="K19" t="s">
        <v>23</v>
      </c>
      <c r="L19" t="s">
        <v>24</v>
      </c>
      <c r="M19" s="5" t="s">
        <v>28</v>
      </c>
      <c r="N19">
        <v>2</v>
      </c>
      <c r="O19" s="2">
        <v>1266</v>
      </c>
      <c r="P19" s="2">
        <v>2320</v>
      </c>
      <c r="Q19" s="2">
        <v>2108</v>
      </c>
      <c r="R19" s="2">
        <f t="shared" si="0"/>
        <v>2532</v>
      </c>
      <c r="S19" s="2">
        <f t="shared" si="1"/>
        <v>4640</v>
      </c>
    </row>
    <row r="20" spans="1:21" x14ac:dyDescent="0.3">
      <c r="A20" s="3" t="s">
        <v>61</v>
      </c>
      <c r="B20" s="1">
        <v>44538</v>
      </c>
      <c r="C20">
        <v>8</v>
      </c>
      <c r="D20" t="s">
        <v>19</v>
      </c>
      <c r="E20">
        <v>2021</v>
      </c>
      <c r="F20">
        <v>19</v>
      </c>
      <c r="G20" s="8" t="str" cm="1">
        <f t="array" ref="G20">_xlfn.IFS(F20 &gt; 34, "Adults (35-64)", F20 &gt; 24, "Young Adults (25-34)", F20 &lt; 25, "Youth (&lt;25)")</f>
        <v>Youth (&lt;25)</v>
      </c>
      <c r="H20" t="s">
        <v>164</v>
      </c>
      <c r="I20" t="s">
        <v>33</v>
      </c>
      <c r="J20" t="s">
        <v>34</v>
      </c>
      <c r="K20" t="s">
        <v>23</v>
      </c>
      <c r="L20" t="s">
        <v>24</v>
      </c>
      <c r="M20" s="5" t="s">
        <v>62</v>
      </c>
      <c r="N20">
        <v>4</v>
      </c>
      <c r="O20" s="2">
        <v>308</v>
      </c>
      <c r="P20" s="2">
        <v>565</v>
      </c>
      <c r="Q20" s="2">
        <v>1028</v>
      </c>
      <c r="R20" s="2">
        <f t="shared" si="0"/>
        <v>1232</v>
      </c>
      <c r="S20" s="2">
        <f t="shared" si="1"/>
        <v>2260</v>
      </c>
    </row>
    <row r="21" spans="1:21" x14ac:dyDescent="0.3">
      <c r="A21" s="3" t="s">
        <v>63</v>
      </c>
      <c r="B21" s="1">
        <v>44538</v>
      </c>
      <c r="C21">
        <v>8</v>
      </c>
      <c r="D21" t="s">
        <v>19</v>
      </c>
      <c r="E21">
        <v>2021</v>
      </c>
      <c r="F21">
        <v>30</v>
      </c>
      <c r="G21" s="8" t="str" cm="1">
        <f t="array" ref="G21">_xlfn.IFS(F21 &gt; 34, "Adults (35-64)", F21 &gt; 24, "Young Adults (25-34)", F21 &lt; 25, "Youth (&lt;25)")</f>
        <v>Young Adults (25-34)</v>
      </c>
      <c r="H21" t="s">
        <v>164</v>
      </c>
      <c r="I21" t="s">
        <v>53</v>
      </c>
      <c r="J21" t="s">
        <v>54</v>
      </c>
      <c r="K21" t="s">
        <v>23</v>
      </c>
      <c r="L21" t="s">
        <v>24</v>
      </c>
      <c r="M21" s="5" t="s">
        <v>49</v>
      </c>
      <c r="N21">
        <v>4</v>
      </c>
      <c r="O21" s="2">
        <v>1266</v>
      </c>
      <c r="P21" s="2">
        <v>2320</v>
      </c>
      <c r="Q21" s="2">
        <v>4216</v>
      </c>
      <c r="R21" s="2">
        <f t="shared" si="0"/>
        <v>5064</v>
      </c>
      <c r="S21" s="2">
        <f t="shared" si="1"/>
        <v>9280</v>
      </c>
    </row>
    <row r="22" spans="1:21" x14ac:dyDescent="0.3">
      <c r="A22" s="3" t="s">
        <v>65</v>
      </c>
      <c r="B22" s="1">
        <v>44538</v>
      </c>
      <c r="C22">
        <v>8</v>
      </c>
      <c r="D22" t="s">
        <v>19</v>
      </c>
      <c r="E22">
        <v>2021</v>
      </c>
      <c r="F22">
        <v>35</v>
      </c>
      <c r="G22" s="8" t="str" cm="1">
        <f t="array" ref="G22">_xlfn.IFS(F22 &gt; 34, "Adults (35-64)", F22 &gt; 24, "Young Adults (25-34)", F22 &lt; 25, "Youth (&lt;25)")</f>
        <v>Adults (35-64)</v>
      </c>
      <c r="H22" t="s">
        <v>164</v>
      </c>
      <c r="I22" t="s">
        <v>21</v>
      </c>
      <c r="J22" t="s">
        <v>22</v>
      </c>
      <c r="K22" t="s">
        <v>23</v>
      </c>
      <c r="L22" t="s">
        <v>24</v>
      </c>
      <c r="M22" s="5" t="s">
        <v>66</v>
      </c>
      <c r="N22">
        <v>1</v>
      </c>
      <c r="O22" s="2">
        <v>295</v>
      </c>
      <c r="P22" s="2">
        <v>540</v>
      </c>
      <c r="Q22" s="2">
        <v>245</v>
      </c>
      <c r="R22" s="2">
        <f>N22*O22</f>
        <v>295</v>
      </c>
      <c r="S22" s="2">
        <f t="shared" si="1"/>
        <v>540</v>
      </c>
      <c r="U22" s="9"/>
    </row>
    <row r="23" spans="1:21" x14ac:dyDescent="0.3">
      <c r="A23" s="3" t="s">
        <v>67</v>
      </c>
      <c r="B23" s="1">
        <v>44539</v>
      </c>
      <c r="C23">
        <v>9</v>
      </c>
      <c r="D23" t="s">
        <v>19</v>
      </c>
      <c r="E23">
        <v>2021</v>
      </c>
      <c r="F23">
        <v>33</v>
      </c>
      <c r="G23" s="8" t="str" cm="1">
        <f t="array" ref="G23">_xlfn.IFS(F23 &gt; 34, "Adults (35-64)", F23 &gt; 24, "Young Adults (25-34)", F23 &lt; 25, "Youth (&lt;25)")</f>
        <v>Young Adults (25-34)</v>
      </c>
      <c r="H23" t="s">
        <v>164</v>
      </c>
      <c r="I23" t="s">
        <v>33</v>
      </c>
      <c r="J23" t="s">
        <v>68</v>
      </c>
      <c r="K23" t="s">
        <v>23</v>
      </c>
      <c r="L23" t="s">
        <v>24</v>
      </c>
      <c r="M23" s="5" t="s">
        <v>69</v>
      </c>
      <c r="N23">
        <v>2</v>
      </c>
      <c r="O23" s="2">
        <v>1898</v>
      </c>
      <c r="P23" s="2">
        <v>3375</v>
      </c>
      <c r="Q23" s="2">
        <v>2954</v>
      </c>
      <c r="R23" s="2">
        <f t="shared" si="0"/>
        <v>3796</v>
      </c>
      <c r="S23" s="2">
        <f t="shared" si="1"/>
        <v>6750</v>
      </c>
    </row>
    <row r="24" spans="1:21" x14ac:dyDescent="0.3">
      <c r="A24" s="3" t="s">
        <v>70</v>
      </c>
      <c r="B24" s="1">
        <v>44539</v>
      </c>
      <c r="C24">
        <v>9</v>
      </c>
      <c r="D24" t="s">
        <v>19</v>
      </c>
      <c r="E24">
        <v>2021</v>
      </c>
      <c r="F24">
        <v>41</v>
      </c>
      <c r="G24" s="8" t="str" cm="1">
        <f t="array" ref="G24">_xlfn.IFS(F24 &gt; 34, "Adults (35-64)", F24 &gt; 24, "Young Adults (25-34)", F24 &lt; 25, "Youth (&lt;25)")</f>
        <v>Adults (35-64)</v>
      </c>
      <c r="H24" t="s">
        <v>164</v>
      </c>
      <c r="I24" t="s">
        <v>45</v>
      </c>
      <c r="J24" t="s">
        <v>71</v>
      </c>
      <c r="K24" t="s">
        <v>23</v>
      </c>
      <c r="L24" t="s">
        <v>24</v>
      </c>
      <c r="M24" s="5" t="s">
        <v>28</v>
      </c>
      <c r="N24">
        <v>1</v>
      </c>
      <c r="O24" s="2">
        <v>1266</v>
      </c>
      <c r="P24" s="2">
        <v>2320</v>
      </c>
      <c r="Q24" s="2">
        <v>1054</v>
      </c>
      <c r="R24" s="2">
        <f t="shared" si="0"/>
        <v>1266</v>
      </c>
      <c r="S24" s="2">
        <f t="shared" si="1"/>
        <v>2320</v>
      </c>
    </row>
    <row r="25" spans="1:21" x14ac:dyDescent="0.3">
      <c r="A25" s="3" t="s">
        <v>72</v>
      </c>
      <c r="B25" s="1">
        <v>44540</v>
      </c>
      <c r="C25">
        <v>10</v>
      </c>
      <c r="D25" t="s">
        <v>19</v>
      </c>
      <c r="E25">
        <v>2021</v>
      </c>
      <c r="F25">
        <v>34</v>
      </c>
      <c r="G25" s="8" t="str" cm="1">
        <f t="array" ref="G25">_xlfn.IFS(F25 &gt; 34, "Adults (35-64)", F25 &gt; 24, "Young Adults (25-34)", F25 &lt; 25, "Youth (&lt;25)")</f>
        <v>Young Adults (25-34)</v>
      </c>
      <c r="H25" t="s">
        <v>164</v>
      </c>
      <c r="I25" t="s">
        <v>21</v>
      </c>
      <c r="J25" t="s">
        <v>22</v>
      </c>
      <c r="K25" t="s">
        <v>23</v>
      </c>
      <c r="L25" t="s">
        <v>24</v>
      </c>
      <c r="M25" s="5" t="s">
        <v>56</v>
      </c>
      <c r="N25">
        <v>2</v>
      </c>
      <c r="O25" s="2">
        <v>1252</v>
      </c>
      <c r="P25" s="2">
        <v>2295</v>
      </c>
      <c r="Q25" s="2">
        <v>2086</v>
      </c>
      <c r="R25" s="2">
        <f t="shared" si="0"/>
        <v>2504</v>
      </c>
      <c r="S25" s="2">
        <f t="shared" si="1"/>
        <v>4590</v>
      </c>
    </row>
    <row r="26" spans="1:21" x14ac:dyDescent="0.3">
      <c r="A26" s="3" t="s">
        <v>73</v>
      </c>
      <c r="B26" s="1">
        <v>44540</v>
      </c>
      <c r="C26">
        <v>10</v>
      </c>
      <c r="D26" t="s">
        <v>19</v>
      </c>
      <c r="E26">
        <v>2021</v>
      </c>
      <c r="F26">
        <v>40</v>
      </c>
      <c r="G26" s="8" t="str" cm="1">
        <f t="array" ref="G26">_xlfn.IFS(F26 &gt; 34, "Adults (35-64)", F26 &gt; 24, "Young Adults (25-34)", F26 &lt; 25, "Youth (&lt;25)")</f>
        <v>Adults (35-64)</v>
      </c>
      <c r="H26" t="s">
        <v>165</v>
      </c>
      <c r="I26" t="s">
        <v>33</v>
      </c>
      <c r="J26" t="s">
        <v>34</v>
      </c>
      <c r="K26" t="s">
        <v>23</v>
      </c>
      <c r="L26" t="s">
        <v>24</v>
      </c>
      <c r="M26" s="5" t="s">
        <v>56</v>
      </c>
      <c r="N26">
        <v>2</v>
      </c>
      <c r="O26" s="2">
        <v>1252</v>
      </c>
      <c r="P26" s="2">
        <v>2295</v>
      </c>
      <c r="Q26" s="2">
        <v>2086</v>
      </c>
      <c r="R26" s="2">
        <f t="shared" si="0"/>
        <v>2504</v>
      </c>
      <c r="S26" s="2">
        <f t="shared" si="1"/>
        <v>4590</v>
      </c>
    </row>
    <row r="27" spans="1:21" x14ac:dyDescent="0.3">
      <c r="A27" s="3" t="s">
        <v>74</v>
      </c>
      <c r="B27" s="1">
        <v>44540</v>
      </c>
      <c r="C27">
        <v>10</v>
      </c>
      <c r="D27" t="s">
        <v>19</v>
      </c>
      <c r="E27">
        <v>2021</v>
      </c>
      <c r="F27">
        <v>26</v>
      </c>
      <c r="G27" s="8" t="str" cm="1">
        <f t="array" ref="G27">_xlfn.IFS(F27 &gt; 34, "Adults (35-64)", F27 &gt; 24, "Young Adults (25-34)", F27 &lt; 25, "Youth (&lt;25)")</f>
        <v>Young Adults (25-34)</v>
      </c>
      <c r="H27" t="s">
        <v>165</v>
      </c>
      <c r="I27" t="s">
        <v>26</v>
      </c>
      <c r="J27" t="s">
        <v>27</v>
      </c>
      <c r="K27" t="s">
        <v>23</v>
      </c>
      <c r="L27" t="s">
        <v>24</v>
      </c>
      <c r="M27" s="5" t="s">
        <v>39</v>
      </c>
      <c r="N27">
        <v>1</v>
      </c>
      <c r="O27" s="2">
        <v>1252</v>
      </c>
      <c r="P27" s="2">
        <v>2295</v>
      </c>
      <c r="Q27" s="2">
        <v>1043</v>
      </c>
      <c r="R27" s="2">
        <f t="shared" si="0"/>
        <v>1252</v>
      </c>
      <c r="S27" s="2">
        <f t="shared" si="1"/>
        <v>2295</v>
      </c>
    </row>
    <row r="28" spans="1:21" x14ac:dyDescent="0.3">
      <c r="A28" s="3" t="s">
        <v>75</v>
      </c>
      <c r="B28" s="1">
        <v>44540</v>
      </c>
      <c r="C28">
        <v>10</v>
      </c>
      <c r="D28" t="s">
        <v>19</v>
      </c>
      <c r="E28">
        <v>2021</v>
      </c>
      <c r="F28">
        <v>34</v>
      </c>
      <c r="G28" s="8" t="str" cm="1">
        <f t="array" ref="G28">_xlfn.IFS(F28 &gt; 34, "Adults (35-64)", F28 &gt; 24, "Young Adults (25-34)", F28 &lt; 25, "Youth (&lt;25)")</f>
        <v>Young Adults (25-34)</v>
      </c>
      <c r="H28" t="s">
        <v>165</v>
      </c>
      <c r="I28" t="s">
        <v>21</v>
      </c>
      <c r="J28" t="s">
        <v>22</v>
      </c>
      <c r="K28" t="s">
        <v>23</v>
      </c>
      <c r="L28" t="s">
        <v>24</v>
      </c>
      <c r="M28" s="5" t="s">
        <v>76</v>
      </c>
      <c r="N28">
        <v>1</v>
      </c>
      <c r="O28" s="2">
        <v>295</v>
      </c>
      <c r="P28" s="2">
        <v>540</v>
      </c>
      <c r="Q28" s="2">
        <v>245</v>
      </c>
      <c r="R28" s="2">
        <f t="shared" si="0"/>
        <v>295</v>
      </c>
      <c r="S28" s="2">
        <f t="shared" si="1"/>
        <v>540</v>
      </c>
    </row>
    <row r="29" spans="1:21" x14ac:dyDescent="0.3">
      <c r="A29" s="3" t="s">
        <v>77</v>
      </c>
      <c r="B29" s="1">
        <v>44540</v>
      </c>
      <c r="C29">
        <v>10</v>
      </c>
      <c r="D29" t="s">
        <v>19</v>
      </c>
      <c r="E29">
        <v>2021</v>
      </c>
      <c r="F29">
        <v>34</v>
      </c>
      <c r="G29" s="8" t="str" cm="1">
        <f t="array" ref="G29">_xlfn.IFS(F29 &gt; 34, "Adults (35-64)", F29 &gt; 24, "Young Adults (25-34)", F29 &lt; 25, "Youth (&lt;25)")</f>
        <v>Young Adults (25-34)</v>
      </c>
      <c r="H29" t="s">
        <v>164</v>
      </c>
      <c r="I29" t="s">
        <v>21</v>
      </c>
      <c r="J29" t="s">
        <v>41</v>
      </c>
      <c r="K29" t="s">
        <v>23</v>
      </c>
      <c r="L29" t="s">
        <v>24</v>
      </c>
      <c r="M29" s="5" t="s">
        <v>78</v>
      </c>
      <c r="N29">
        <v>1</v>
      </c>
      <c r="O29" s="2">
        <v>1912</v>
      </c>
      <c r="P29" s="2">
        <v>3400</v>
      </c>
      <c r="Q29" s="2">
        <v>1488</v>
      </c>
      <c r="R29" s="2">
        <f t="shared" si="0"/>
        <v>1912</v>
      </c>
      <c r="S29" s="2">
        <f t="shared" si="1"/>
        <v>3400</v>
      </c>
    </row>
    <row r="30" spans="1:21" x14ac:dyDescent="0.3">
      <c r="A30" s="3" t="s">
        <v>79</v>
      </c>
      <c r="B30" s="1">
        <v>44540</v>
      </c>
      <c r="C30">
        <v>10</v>
      </c>
      <c r="D30" t="s">
        <v>19</v>
      </c>
      <c r="E30">
        <v>2021</v>
      </c>
      <c r="F30">
        <v>38</v>
      </c>
      <c r="G30" s="8" t="str" cm="1">
        <f t="array" ref="G30">_xlfn.IFS(F30 &gt; 34, "Adults (35-64)", F30 &gt; 24, "Young Adults (25-34)", F30 &lt; 25, "Youth (&lt;25)")</f>
        <v>Adults (35-64)</v>
      </c>
      <c r="H30" t="s">
        <v>165</v>
      </c>
      <c r="I30" t="s">
        <v>33</v>
      </c>
      <c r="J30" t="s">
        <v>34</v>
      </c>
      <c r="K30" t="s">
        <v>23</v>
      </c>
      <c r="L30" t="s">
        <v>24</v>
      </c>
      <c r="M30" s="5" t="s">
        <v>39</v>
      </c>
      <c r="N30">
        <v>1</v>
      </c>
      <c r="O30" s="2">
        <v>1252</v>
      </c>
      <c r="P30" s="2">
        <v>2295</v>
      </c>
      <c r="Q30" s="2">
        <v>1043</v>
      </c>
      <c r="R30" s="2">
        <f t="shared" si="0"/>
        <v>1252</v>
      </c>
      <c r="S30" s="2">
        <f t="shared" si="1"/>
        <v>2295</v>
      </c>
    </row>
    <row r="31" spans="1:21" x14ac:dyDescent="0.3">
      <c r="A31" s="3" t="s">
        <v>80</v>
      </c>
      <c r="B31" s="1">
        <v>44541</v>
      </c>
      <c r="C31">
        <v>11</v>
      </c>
      <c r="D31" t="s">
        <v>19</v>
      </c>
      <c r="E31">
        <v>2021</v>
      </c>
      <c r="F31">
        <v>24</v>
      </c>
      <c r="G31" s="8" t="str" cm="1">
        <f t="array" ref="G31">_xlfn.IFS(F31 &gt; 34, "Adults (35-64)", F31 &gt; 24, "Young Adults (25-34)", F31 &lt; 25, "Youth (&lt;25)")</f>
        <v>Youth (&lt;25)</v>
      </c>
      <c r="H31" t="s">
        <v>164</v>
      </c>
      <c r="I31" t="s">
        <v>81</v>
      </c>
      <c r="J31" t="s">
        <v>82</v>
      </c>
      <c r="K31" t="s">
        <v>23</v>
      </c>
      <c r="L31" t="s">
        <v>24</v>
      </c>
      <c r="M31" s="5" t="s">
        <v>39</v>
      </c>
      <c r="N31">
        <v>3</v>
      </c>
      <c r="O31" s="2">
        <v>1252</v>
      </c>
      <c r="P31" s="2">
        <v>2295</v>
      </c>
      <c r="Q31" s="2">
        <v>3129</v>
      </c>
      <c r="R31" s="2">
        <f t="shared" si="0"/>
        <v>3756</v>
      </c>
      <c r="S31" s="2">
        <f t="shared" si="1"/>
        <v>6885</v>
      </c>
    </row>
    <row r="32" spans="1:21" x14ac:dyDescent="0.3">
      <c r="A32" s="3" t="s">
        <v>83</v>
      </c>
      <c r="B32" s="1">
        <v>44541</v>
      </c>
      <c r="C32">
        <v>11</v>
      </c>
      <c r="D32" t="s">
        <v>19</v>
      </c>
      <c r="E32">
        <v>2021</v>
      </c>
      <c r="F32">
        <v>41</v>
      </c>
      <c r="G32" s="8" t="str" cm="1">
        <f t="array" ref="G32">_xlfn.IFS(F32 &gt; 34, "Adults (35-64)", F32 &gt; 24, "Young Adults (25-34)", F32 &lt; 25, "Youth (&lt;25)")</f>
        <v>Adults (35-64)</v>
      </c>
      <c r="H32" t="s">
        <v>164</v>
      </c>
      <c r="I32" t="s">
        <v>33</v>
      </c>
      <c r="J32" t="s">
        <v>34</v>
      </c>
      <c r="K32" t="s">
        <v>23</v>
      </c>
      <c r="L32" t="s">
        <v>24</v>
      </c>
      <c r="M32" s="5" t="s">
        <v>59</v>
      </c>
      <c r="N32">
        <v>2</v>
      </c>
      <c r="O32" s="2">
        <v>420</v>
      </c>
      <c r="P32" s="2">
        <v>769</v>
      </c>
      <c r="Q32" s="2">
        <v>698</v>
      </c>
      <c r="R32" s="2">
        <f t="shared" si="0"/>
        <v>840</v>
      </c>
      <c r="S32" s="2">
        <f t="shared" si="1"/>
        <v>1538</v>
      </c>
    </row>
    <row r="33" spans="1:19" x14ac:dyDescent="0.3">
      <c r="A33" s="3" t="s">
        <v>84</v>
      </c>
      <c r="B33" s="1">
        <v>44541</v>
      </c>
      <c r="C33">
        <v>11</v>
      </c>
      <c r="D33" t="s">
        <v>19</v>
      </c>
      <c r="E33">
        <v>2021</v>
      </c>
      <c r="F33">
        <v>27</v>
      </c>
      <c r="G33" s="8" t="str" cm="1">
        <f t="array" ref="G33">_xlfn.IFS(F33 &gt; 34, "Adults (35-64)", F33 &gt; 24, "Young Adults (25-34)", F33 &lt; 25, "Youth (&lt;25)")</f>
        <v>Young Adults (25-34)</v>
      </c>
      <c r="H33" t="s">
        <v>165</v>
      </c>
      <c r="I33" t="s">
        <v>53</v>
      </c>
      <c r="J33" t="s">
        <v>54</v>
      </c>
      <c r="K33" t="s">
        <v>23</v>
      </c>
      <c r="L33" t="s">
        <v>24</v>
      </c>
      <c r="M33" s="5" t="s">
        <v>25</v>
      </c>
      <c r="N33">
        <v>1</v>
      </c>
      <c r="O33" s="2">
        <v>1252</v>
      </c>
      <c r="P33" s="2">
        <v>2295</v>
      </c>
      <c r="Q33" s="2">
        <v>1043</v>
      </c>
      <c r="R33" s="2">
        <f t="shared" si="0"/>
        <v>1252</v>
      </c>
      <c r="S33" s="2">
        <f t="shared" si="1"/>
        <v>2295</v>
      </c>
    </row>
    <row r="34" spans="1:19" x14ac:dyDescent="0.3">
      <c r="A34" s="3" t="s">
        <v>85</v>
      </c>
      <c r="B34" s="1">
        <v>44541</v>
      </c>
      <c r="C34">
        <v>11</v>
      </c>
      <c r="D34" t="s">
        <v>19</v>
      </c>
      <c r="E34">
        <v>2021</v>
      </c>
      <c r="F34">
        <v>37</v>
      </c>
      <c r="G34" s="8" t="str" cm="1">
        <f t="array" ref="G34">_xlfn.IFS(F34 &gt; 34, "Adults (35-64)", F34 &gt; 24, "Young Adults (25-34)", F34 &lt; 25, "Youth (&lt;25)")</f>
        <v>Adults (35-64)</v>
      </c>
      <c r="H34" t="s">
        <v>165</v>
      </c>
      <c r="I34" t="s">
        <v>21</v>
      </c>
      <c r="J34" t="s">
        <v>22</v>
      </c>
      <c r="K34" t="s">
        <v>23</v>
      </c>
      <c r="L34" t="s">
        <v>24</v>
      </c>
      <c r="M34" s="5" t="s">
        <v>30</v>
      </c>
      <c r="N34">
        <v>1</v>
      </c>
      <c r="O34" s="2">
        <v>420</v>
      </c>
      <c r="P34" s="2">
        <v>769</v>
      </c>
      <c r="Q34" s="2">
        <v>349</v>
      </c>
      <c r="R34" s="2">
        <f t="shared" si="0"/>
        <v>420</v>
      </c>
      <c r="S34" s="2">
        <f t="shared" si="1"/>
        <v>769</v>
      </c>
    </row>
    <row r="35" spans="1:19" x14ac:dyDescent="0.3">
      <c r="A35" s="3" t="s">
        <v>86</v>
      </c>
      <c r="B35" s="1">
        <v>44541</v>
      </c>
      <c r="C35">
        <v>11</v>
      </c>
      <c r="D35" t="s">
        <v>19</v>
      </c>
      <c r="E35">
        <v>2021</v>
      </c>
      <c r="F35">
        <v>38</v>
      </c>
      <c r="G35" s="8" t="str" cm="1">
        <f t="array" ref="G35">_xlfn.IFS(F35 &gt; 34, "Adults (35-64)", F35 &gt; 24, "Young Adults (25-34)", F35 &lt; 25, "Youth (&lt;25)")</f>
        <v>Adults (35-64)</v>
      </c>
      <c r="H35" t="s">
        <v>164</v>
      </c>
      <c r="I35" t="s">
        <v>21</v>
      </c>
      <c r="J35" t="s">
        <v>22</v>
      </c>
      <c r="K35" t="s">
        <v>23</v>
      </c>
      <c r="L35" t="s">
        <v>24</v>
      </c>
      <c r="M35" s="5" t="s">
        <v>49</v>
      </c>
      <c r="N35">
        <v>1</v>
      </c>
      <c r="O35" s="2">
        <v>1266</v>
      </c>
      <c r="P35" s="2">
        <v>2320</v>
      </c>
      <c r="Q35" s="2">
        <v>1054</v>
      </c>
      <c r="R35" s="2">
        <f t="shared" si="0"/>
        <v>1266</v>
      </c>
      <c r="S35" s="2">
        <f t="shared" si="1"/>
        <v>2320</v>
      </c>
    </row>
    <row r="36" spans="1:19" x14ac:dyDescent="0.3">
      <c r="A36" s="3" t="s">
        <v>87</v>
      </c>
      <c r="B36" s="1">
        <v>44542</v>
      </c>
      <c r="C36">
        <v>12</v>
      </c>
      <c r="D36" t="s">
        <v>19</v>
      </c>
      <c r="E36">
        <v>2021</v>
      </c>
      <c r="F36">
        <v>36</v>
      </c>
      <c r="G36" s="8" t="str" cm="1">
        <f t="array" ref="G36">_xlfn.IFS(F36 &gt; 34, "Adults (35-64)", F36 &gt; 24, "Young Adults (25-34)", F36 &lt; 25, "Youth (&lt;25)")</f>
        <v>Adults (35-64)</v>
      </c>
      <c r="H36" t="s">
        <v>164</v>
      </c>
      <c r="I36" t="s">
        <v>33</v>
      </c>
      <c r="J36" t="s">
        <v>34</v>
      </c>
      <c r="K36" t="s">
        <v>23</v>
      </c>
      <c r="L36" t="s">
        <v>24</v>
      </c>
      <c r="M36" s="5" t="s">
        <v>28</v>
      </c>
      <c r="N36">
        <v>4</v>
      </c>
      <c r="O36" s="2">
        <v>1266</v>
      </c>
      <c r="P36" s="2">
        <v>2320</v>
      </c>
      <c r="Q36" s="2">
        <v>4216</v>
      </c>
      <c r="R36" s="2">
        <f t="shared" si="0"/>
        <v>5064</v>
      </c>
      <c r="S36" s="2">
        <f t="shared" si="1"/>
        <v>9280</v>
      </c>
    </row>
    <row r="37" spans="1:19" x14ac:dyDescent="0.3">
      <c r="A37" s="3" t="s">
        <v>88</v>
      </c>
      <c r="B37" s="1">
        <v>44542</v>
      </c>
      <c r="C37">
        <v>12</v>
      </c>
      <c r="D37" t="s">
        <v>19</v>
      </c>
      <c r="E37">
        <v>2021</v>
      </c>
      <c r="F37">
        <v>37</v>
      </c>
      <c r="G37" s="8" t="str" cm="1">
        <f t="array" ref="G37">_xlfn.IFS(F37 &gt; 34, "Adults (35-64)", F37 &gt; 24, "Young Adults (25-34)", F37 &lt; 25, "Youth (&lt;25)")</f>
        <v>Adults (35-64)</v>
      </c>
      <c r="H37" t="s">
        <v>165</v>
      </c>
      <c r="I37" t="s">
        <v>21</v>
      </c>
      <c r="J37" t="s">
        <v>22</v>
      </c>
      <c r="K37" t="s">
        <v>23</v>
      </c>
      <c r="L37" t="s">
        <v>24</v>
      </c>
      <c r="M37" s="5" t="s">
        <v>30</v>
      </c>
      <c r="N37">
        <v>4</v>
      </c>
      <c r="O37" s="2">
        <v>420</v>
      </c>
      <c r="P37" s="2">
        <v>769</v>
      </c>
      <c r="Q37" s="2">
        <v>1396</v>
      </c>
      <c r="R37" s="2">
        <f t="shared" si="0"/>
        <v>1680</v>
      </c>
      <c r="S37" s="2">
        <f t="shared" si="1"/>
        <v>3076</v>
      </c>
    </row>
    <row r="38" spans="1:19" x14ac:dyDescent="0.3">
      <c r="A38" s="3" t="s">
        <v>89</v>
      </c>
      <c r="B38" s="1">
        <v>44542</v>
      </c>
      <c r="C38">
        <v>12</v>
      </c>
      <c r="D38" t="s">
        <v>19</v>
      </c>
      <c r="E38">
        <v>2021</v>
      </c>
      <c r="F38">
        <v>34</v>
      </c>
      <c r="G38" s="8" t="str" cm="1">
        <f t="array" ref="G38">_xlfn.IFS(F38 &gt; 34, "Adults (35-64)", F38 &gt; 24, "Young Adults (25-34)", F38 &lt; 25, "Youth (&lt;25)")</f>
        <v>Young Adults (25-34)</v>
      </c>
      <c r="H38" t="s">
        <v>165</v>
      </c>
      <c r="I38" t="s">
        <v>33</v>
      </c>
      <c r="J38" t="s">
        <v>34</v>
      </c>
      <c r="K38" t="s">
        <v>23</v>
      </c>
      <c r="L38" t="s">
        <v>24</v>
      </c>
      <c r="M38" s="5" t="s">
        <v>39</v>
      </c>
      <c r="N38">
        <v>2</v>
      </c>
      <c r="O38" s="2">
        <v>1252</v>
      </c>
      <c r="P38" s="2">
        <v>2295</v>
      </c>
      <c r="Q38" s="2">
        <v>2086</v>
      </c>
      <c r="R38" s="2">
        <f t="shared" si="0"/>
        <v>2504</v>
      </c>
      <c r="S38" s="2">
        <f t="shared" si="1"/>
        <v>4590</v>
      </c>
    </row>
    <row r="39" spans="1:19" x14ac:dyDescent="0.3">
      <c r="A39" s="3" t="s">
        <v>90</v>
      </c>
      <c r="B39" s="1">
        <v>44542</v>
      </c>
      <c r="C39">
        <v>12</v>
      </c>
      <c r="D39" t="s">
        <v>19</v>
      </c>
      <c r="E39">
        <v>2021</v>
      </c>
      <c r="F39">
        <v>35</v>
      </c>
      <c r="G39" s="8" t="str" cm="1">
        <f t="array" ref="G39">_xlfn.IFS(F39 &gt; 34, "Adults (35-64)", F39 &gt; 24, "Young Adults (25-34)", F39 &lt; 25, "Youth (&lt;25)")</f>
        <v>Adults (35-64)</v>
      </c>
      <c r="H39" t="s">
        <v>164</v>
      </c>
      <c r="I39" t="s">
        <v>33</v>
      </c>
      <c r="J39" t="s">
        <v>68</v>
      </c>
      <c r="K39" t="s">
        <v>23</v>
      </c>
      <c r="L39" t="s">
        <v>24</v>
      </c>
      <c r="M39" s="5" t="s">
        <v>28</v>
      </c>
      <c r="N39">
        <v>1</v>
      </c>
      <c r="O39" s="2">
        <v>1266</v>
      </c>
      <c r="P39" s="2">
        <v>2320</v>
      </c>
      <c r="Q39" s="2">
        <v>1054</v>
      </c>
      <c r="R39" s="2">
        <f t="shared" si="0"/>
        <v>1266</v>
      </c>
      <c r="S39" s="2">
        <f t="shared" si="1"/>
        <v>2320</v>
      </c>
    </row>
    <row r="40" spans="1:19" x14ac:dyDescent="0.3">
      <c r="A40" s="3" t="s">
        <v>91</v>
      </c>
      <c r="B40" s="1">
        <v>44542</v>
      </c>
      <c r="C40">
        <v>12</v>
      </c>
      <c r="D40" t="s">
        <v>19</v>
      </c>
      <c r="E40">
        <v>2021</v>
      </c>
      <c r="F40">
        <v>38</v>
      </c>
      <c r="G40" s="8" t="str" cm="1">
        <f t="array" ref="G40">_xlfn.IFS(F40 &gt; 34, "Adults (35-64)", F40 &gt; 24, "Young Adults (25-34)", F40 &lt; 25, "Youth (&lt;25)")</f>
        <v>Adults (35-64)</v>
      </c>
      <c r="H40" t="s">
        <v>164</v>
      </c>
      <c r="I40" t="s">
        <v>21</v>
      </c>
      <c r="J40" t="s">
        <v>41</v>
      </c>
      <c r="K40" t="s">
        <v>23</v>
      </c>
      <c r="L40" t="s">
        <v>24</v>
      </c>
      <c r="M40" s="5" t="s">
        <v>28</v>
      </c>
      <c r="N40">
        <v>1</v>
      </c>
      <c r="O40" s="2">
        <v>1266</v>
      </c>
      <c r="P40" s="2">
        <v>2320</v>
      </c>
      <c r="Q40" s="2">
        <v>1054</v>
      </c>
      <c r="R40" s="2">
        <f t="shared" si="0"/>
        <v>1266</v>
      </c>
      <c r="S40" s="2">
        <f t="shared" si="1"/>
        <v>2320</v>
      </c>
    </row>
    <row r="41" spans="1:19" x14ac:dyDescent="0.3">
      <c r="A41" s="3" t="s">
        <v>92</v>
      </c>
      <c r="B41" s="1">
        <v>44543</v>
      </c>
      <c r="C41">
        <v>13</v>
      </c>
      <c r="D41" t="s">
        <v>19</v>
      </c>
      <c r="E41">
        <v>2021</v>
      </c>
      <c r="F41">
        <v>32</v>
      </c>
      <c r="G41" s="8" t="str" cm="1">
        <f t="array" ref="G41">_xlfn.IFS(F41 &gt; 34, "Adults (35-64)", F41 &gt; 24, "Young Adults (25-34)", F41 &lt; 25, "Youth (&lt;25)")</f>
        <v>Young Adults (25-34)</v>
      </c>
      <c r="H41" t="s">
        <v>164</v>
      </c>
      <c r="I41" t="s">
        <v>33</v>
      </c>
      <c r="J41" t="s">
        <v>48</v>
      </c>
      <c r="K41" t="s">
        <v>23</v>
      </c>
      <c r="L41" t="s">
        <v>24</v>
      </c>
      <c r="M41" s="5" t="s">
        <v>28</v>
      </c>
      <c r="N41">
        <v>3</v>
      </c>
      <c r="O41" s="2">
        <v>1266</v>
      </c>
      <c r="P41" s="2">
        <v>2320</v>
      </c>
      <c r="Q41" s="2">
        <v>3162</v>
      </c>
      <c r="R41" s="2">
        <f t="shared" si="0"/>
        <v>3798</v>
      </c>
      <c r="S41" s="2">
        <f t="shared" si="1"/>
        <v>6960</v>
      </c>
    </row>
    <row r="42" spans="1:19" x14ac:dyDescent="0.3">
      <c r="A42" s="3" t="s">
        <v>93</v>
      </c>
      <c r="B42" s="1">
        <v>44543</v>
      </c>
      <c r="C42">
        <v>13</v>
      </c>
      <c r="D42" t="s">
        <v>19</v>
      </c>
      <c r="E42">
        <v>2021</v>
      </c>
      <c r="F42">
        <v>40</v>
      </c>
      <c r="G42" s="8" t="str" cm="1">
        <f t="array" ref="G42">_xlfn.IFS(F42 &gt; 34, "Adults (35-64)", F42 &gt; 24, "Young Adults (25-34)", F42 &lt; 25, "Youth (&lt;25)")</f>
        <v>Adults (35-64)</v>
      </c>
      <c r="H42" t="s">
        <v>164</v>
      </c>
      <c r="I42" t="s">
        <v>21</v>
      </c>
      <c r="J42" t="s">
        <v>22</v>
      </c>
      <c r="K42" t="s">
        <v>23</v>
      </c>
      <c r="L42" t="s">
        <v>24</v>
      </c>
      <c r="M42" s="5" t="s">
        <v>94</v>
      </c>
      <c r="N42">
        <v>1</v>
      </c>
      <c r="O42" s="2">
        <v>308</v>
      </c>
      <c r="P42" s="2">
        <v>565</v>
      </c>
      <c r="Q42" s="2">
        <v>257</v>
      </c>
      <c r="R42" s="2">
        <f t="shared" si="0"/>
        <v>308</v>
      </c>
      <c r="S42" s="2">
        <f t="shared" si="1"/>
        <v>565</v>
      </c>
    </row>
    <row r="43" spans="1:19" x14ac:dyDescent="0.3">
      <c r="A43" s="3" t="s">
        <v>95</v>
      </c>
      <c r="B43" s="1">
        <v>44543</v>
      </c>
      <c r="C43">
        <v>13</v>
      </c>
      <c r="D43" t="s">
        <v>19</v>
      </c>
      <c r="E43">
        <v>2021</v>
      </c>
      <c r="F43">
        <v>44</v>
      </c>
      <c r="G43" s="8" t="str" cm="1">
        <f t="array" ref="G43">_xlfn.IFS(F43 &gt; 34, "Adults (35-64)", F43 &gt; 24, "Young Adults (25-34)", F43 &lt; 25, "Youth (&lt;25)")</f>
        <v>Adults (35-64)</v>
      </c>
      <c r="H43" t="s">
        <v>164</v>
      </c>
      <c r="I43" t="s">
        <v>26</v>
      </c>
      <c r="J43" t="s">
        <v>27</v>
      </c>
      <c r="K43" t="s">
        <v>23</v>
      </c>
      <c r="L43" t="s">
        <v>24</v>
      </c>
      <c r="M43" s="5" t="s">
        <v>39</v>
      </c>
      <c r="N43">
        <v>1</v>
      </c>
      <c r="O43" s="2">
        <v>1252</v>
      </c>
      <c r="P43" s="2">
        <v>2295</v>
      </c>
      <c r="Q43" s="2">
        <v>1043</v>
      </c>
      <c r="R43" s="2">
        <f t="shared" si="0"/>
        <v>1252</v>
      </c>
      <c r="S43" s="2">
        <f t="shared" si="1"/>
        <v>2295</v>
      </c>
    </row>
    <row r="44" spans="1:19" x14ac:dyDescent="0.3">
      <c r="A44" s="3" t="s">
        <v>96</v>
      </c>
      <c r="B44" s="1">
        <v>44543</v>
      </c>
      <c r="C44">
        <v>13</v>
      </c>
      <c r="D44" t="s">
        <v>19</v>
      </c>
      <c r="E44">
        <v>2021</v>
      </c>
      <c r="F44">
        <v>49</v>
      </c>
      <c r="G44" s="8" t="str" cm="1">
        <f t="array" ref="G44">_xlfn.IFS(F44 &gt; 34, "Adults (35-64)", F44 &gt; 24, "Young Adults (25-34)", F44 &lt; 25, "Youth (&lt;25)")</f>
        <v>Adults (35-64)</v>
      </c>
      <c r="H44" t="s">
        <v>165</v>
      </c>
      <c r="I44" t="s">
        <v>26</v>
      </c>
      <c r="J44" t="s">
        <v>27</v>
      </c>
      <c r="K44" t="s">
        <v>23</v>
      </c>
      <c r="L44" t="s">
        <v>24</v>
      </c>
      <c r="M44" s="5" t="s">
        <v>39</v>
      </c>
      <c r="N44">
        <v>1</v>
      </c>
      <c r="O44" s="2">
        <v>1252</v>
      </c>
      <c r="P44" s="2">
        <v>2295</v>
      </c>
      <c r="Q44" s="2">
        <v>1043</v>
      </c>
      <c r="R44" s="2">
        <f t="shared" si="0"/>
        <v>1252</v>
      </c>
      <c r="S44" s="2">
        <f t="shared" si="1"/>
        <v>2295</v>
      </c>
    </row>
    <row r="45" spans="1:19" x14ac:dyDescent="0.3">
      <c r="A45" s="3" t="s">
        <v>97</v>
      </c>
      <c r="B45" s="1">
        <v>44544</v>
      </c>
      <c r="C45">
        <v>14</v>
      </c>
      <c r="D45" t="s">
        <v>19</v>
      </c>
      <c r="E45">
        <v>2021</v>
      </c>
      <c r="F45">
        <v>30</v>
      </c>
      <c r="G45" s="8" t="str" cm="1">
        <f t="array" ref="G45">_xlfn.IFS(F45 &gt; 34, "Adults (35-64)", F45 &gt; 24, "Young Adults (25-34)", F45 &lt; 25, "Youth (&lt;25)")</f>
        <v>Young Adults (25-34)</v>
      </c>
      <c r="H45" t="s">
        <v>164</v>
      </c>
      <c r="I45" t="s">
        <v>21</v>
      </c>
      <c r="J45" t="s">
        <v>41</v>
      </c>
      <c r="K45" t="s">
        <v>23</v>
      </c>
      <c r="L45" t="s">
        <v>24</v>
      </c>
      <c r="M45" s="5" t="s">
        <v>49</v>
      </c>
      <c r="N45">
        <v>2</v>
      </c>
      <c r="O45" s="2">
        <v>1266</v>
      </c>
      <c r="P45" s="2">
        <v>2320</v>
      </c>
      <c r="Q45" s="2">
        <v>2108</v>
      </c>
      <c r="R45" s="2">
        <f t="shared" si="0"/>
        <v>2532</v>
      </c>
      <c r="S45" s="2">
        <f t="shared" si="1"/>
        <v>4640</v>
      </c>
    </row>
    <row r="46" spans="1:19" x14ac:dyDescent="0.3">
      <c r="A46" s="3" t="s">
        <v>98</v>
      </c>
      <c r="B46" s="1">
        <v>44544</v>
      </c>
      <c r="C46">
        <v>14</v>
      </c>
      <c r="D46" t="s">
        <v>19</v>
      </c>
      <c r="E46">
        <v>2021</v>
      </c>
      <c r="F46">
        <v>32</v>
      </c>
      <c r="G46" s="8" t="str" cm="1">
        <f t="array" ref="G46">_xlfn.IFS(F46 &gt; 34, "Adults (35-64)", F46 &gt; 24, "Young Adults (25-34)", F46 &lt; 25, "Youth (&lt;25)")</f>
        <v>Young Adults (25-34)</v>
      </c>
      <c r="H46" t="s">
        <v>165</v>
      </c>
      <c r="I46" t="s">
        <v>21</v>
      </c>
      <c r="J46" t="s">
        <v>22</v>
      </c>
      <c r="K46" t="s">
        <v>23</v>
      </c>
      <c r="L46" t="s">
        <v>24</v>
      </c>
      <c r="M46" s="5" t="s">
        <v>25</v>
      </c>
      <c r="N46">
        <v>1</v>
      </c>
      <c r="O46" s="2">
        <v>1252</v>
      </c>
      <c r="P46" s="2">
        <v>2295</v>
      </c>
      <c r="Q46" s="2">
        <v>1043</v>
      </c>
      <c r="R46" s="2">
        <f t="shared" si="0"/>
        <v>1252</v>
      </c>
      <c r="S46" s="2">
        <f t="shared" si="1"/>
        <v>2295</v>
      </c>
    </row>
    <row r="47" spans="1:19" x14ac:dyDescent="0.3">
      <c r="A47" s="3" t="s">
        <v>99</v>
      </c>
      <c r="B47" s="1">
        <v>44544</v>
      </c>
      <c r="C47">
        <v>14</v>
      </c>
      <c r="D47" t="s">
        <v>19</v>
      </c>
      <c r="E47">
        <v>2021</v>
      </c>
      <c r="F47">
        <v>32</v>
      </c>
      <c r="G47" s="8" t="str" cm="1">
        <f t="array" ref="G47">_xlfn.IFS(F47 &gt; 34, "Adults (35-64)", F47 &gt; 24, "Young Adults (25-34)", F47 &lt; 25, "Youth (&lt;25)")</f>
        <v>Young Adults (25-34)</v>
      </c>
      <c r="H47" t="s">
        <v>164</v>
      </c>
      <c r="I47" t="s">
        <v>33</v>
      </c>
      <c r="J47" t="s">
        <v>68</v>
      </c>
      <c r="K47" t="s">
        <v>23</v>
      </c>
      <c r="L47" t="s">
        <v>24</v>
      </c>
      <c r="M47" s="5" t="s">
        <v>30</v>
      </c>
      <c r="N47">
        <v>1</v>
      </c>
      <c r="O47" s="2">
        <v>420</v>
      </c>
      <c r="P47" s="2">
        <v>769</v>
      </c>
      <c r="Q47" s="2">
        <v>349</v>
      </c>
      <c r="R47" s="2">
        <f t="shared" si="0"/>
        <v>420</v>
      </c>
      <c r="S47" s="2">
        <f t="shared" si="1"/>
        <v>769</v>
      </c>
    </row>
    <row r="48" spans="1:19" x14ac:dyDescent="0.3">
      <c r="A48" s="3" t="s">
        <v>100</v>
      </c>
      <c r="B48" s="1">
        <v>44545</v>
      </c>
      <c r="C48">
        <v>15</v>
      </c>
      <c r="D48" t="s">
        <v>19</v>
      </c>
      <c r="E48">
        <v>2021</v>
      </c>
      <c r="F48">
        <v>29</v>
      </c>
      <c r="G48" s="8" t="str" cm="1">
        <f t="array" ref="G48">_xlfn.IFS(F48 &gt; 34, "Adults (35-64)", F48 &gt; 24, "Young Adults (25-34)", F48 &lt; 25, "Youth (&lt;25)")</f>
        <v>Young Adults (25-34)</v>
      </c>
      <c r="H48" t="s">
        <v>164</v>
      </c>
      <c r="I48" t="s">
        <v>21</v>
      </c>
      <c r="J48" t="s">
        <v>22</v>
      </c>
      <c r="K48" t="s">
        <v>23</v>
      </c>
      <c r="L48" t="s">
        <v>24</v>
      </c>
      <c r="M48" s="5" t="s">
        <v>28</v>
      </c>
      <c r="N48">
        <v>1</v>
      </c>
      <c r="O48" s="2">
        <v>1266</v>
      </c>
      <c r="P48" s="2">
        <v>2320</v>
      </c>
      <c r="Q48" s="2">
        <v>1054</v>
      </c>
      <c r="R48" s="2">
        <f t="shared" si="0"/>
        <v>1266</v>
      </c>
      <c r="S48" s="2">
        <f t="shared" si="1"/>
        <v>2320</v>
      </c>
    </row>
    <row r="49" spans="1:19" x14ac:dyDescent="0.3">
      <c r="A49" s="3" t="s">
        <v>101</v>
      </c>
      <c r="B49" s="1">
        <v>44546</v>
      </c>
      <c r="C49">
        <v>16</v>
      </c>
      <c r="D49" t="s">
        <v>19</v>
      </c>
      <c r="E49">
        <v>2021</v>
      </c>
      <c r="F49">
        <v>33</v>
      </c>
      <c r="G49" s="8" t="str" cm="1">
        <f t="array" ref="G49">_xlfn.IFS(F49 &gt; 34, "Adults (35-64)", F49 &gt; 24, "Young Adults (25-34)", F49 &lt; 25, "Youth (&lt;25)")</f>
        <v>Young Adults (25-34)</v>
      </c>
      <c r="H49" t="s">
        <v>164</v>
      </c>
      <c r="I49" t="s">
        <v>33</v>
      </c>
      <c r="J49" t="s">
        <v>34</v>
      </c>
      <c r="K49" t="s">
        <v>23</v>
      </c>
      <c r="L49" t="s">
        <v>24</v>
      </c>
      <c r="M49" s="5" t="s">
        <v>39</v>
      </c>
      <c r="N49">
        <v>2</v>
      </c>
      <c r="O49" s="2">
        <v>1252</v>
      </c>
      <c r="P49" s="2">
        <v>2295</v>
      </c>
      <c r="Q49" s="2">
        <v>2086</v>
      </c>
      <c r="R49" s="2">
        <f t="shared" si="0"/>
        <v>2504</v>
      </c>
      <c r="S49" s="2">
        <f t="shared" si="1"/>
        <v>4590</v>
      </c>
    </row>
    <row r="50" spans="1:19" x14ac:dyDescent="0.3">
      <c r="A50" s="3" t="s">
        <v>102</v>
      </c>
      <c r="B50" s="1">
        <v>44546</v>
      </c>
      <c r="C50">
        <v>16</v>
      </c>
      <c r="D50" t="s">
        <v>19</v>
      </c>
      <c r="E50">
        <v>2021</v>
      </c>
      <c r="F50">
        <v>38</v>
      </c>
      <c r="G50" s="8" t="str" cm="1">
        <f t="array" ref="G50">_xlfn.IFS(F50 &gt; 34, "Adults (35-64)", F50 &gt; 24, "Young Adults (25-34)", F50 &lt; 25, "Youth (&lt;25)")</f>
        <v>Adults (35-64)</v>
      </c>
      <c r="H50" t="s">
        <v>165</v>
      </c>
      <c r="I50" t="s">
        <v>33</v>
      </c>
      <c r="J50" t="s">
        <v>34</v>
      </c>
      <c r="K50" t="s">
        <v>23</v>
      </c>
      <c r="L50" t="s">
        <v>24</v>
      </c>
      <c r="M50" s="5" t="s">
        <v>39</v>
      </c>
      <c r="N50">
        <v>2</v>
      </c>
      <c r="O50" s="2">
        <v>1252</v>
      </c>
      <c r="P50" s="2">
        <v>2295</v>
      </c>
      <c r="Q50" s="2">
        <v>2086</v>
      </c>
      <c r="R50" s="2">
        <f t="shared" si="0"/>
        <v>2504</v>
      </c>
      <c r="S50" s="2">
        <f t="shared" si="1"/>
        <v>4590</v>
      </c>
    </row>
    <row r="51" spans="1:19" x14ac:dyDescent="0.3">
      <c r="A51" s="3" t="s">
        <v>103</v>
      </c>
      <c r="B51" s="1">
        <v>44546</v>
      </c>
      <c r="C51">
        <v>16</v>
      </c>
      <c r="D51" t="s">
        <v>19</v>
      </c>
      <c r="E51">
        <v>2021</v>
      </c>
      <c r="F51">
        <v>27</v>
      </c>
      <c r="G51" s="8" t="str" cm="1">
        <f t="array" ref="G51">_xlfn.IFS(F51 &gt; 34, "Adults (35-64)", F51 &gt; 24, "Young Adults (25-34)", F51 &lt; 25, "Youth (&lt;25)")</f>
        <v>Young Adults (25-34)</v>
      </c>
      <c r="H51" t="s">
        <v>164</v>
      </c>
      <c r="I51" t="s">
        <v>81</v>
      </c>
      <c r="J51" t="s">
        <v>104</v>
      </c>
      <c r="K51" t="s">
        <v>23</v>
      </c>
      <c r="L51" t="s">
        <v>24</v>
      </c>
      <c r="M51" s="5" t="s">
        <v>105</v>
      </c>
      <c r="N51">
        <v>1</v>
      </c>
      <c r="O51" s="2">
        <v>1266</v>
      </c>
      <c r="P51" s="2">
        <v>2320</v>
      </c>
      <c r="Q51" s="2">
        <v>1054</v>
      </c>
      <c r="R51" s="2">
        <f t="shared" si="0"/>
        <v>1266</v>
      </c>
      <c r="S51" s="2">
        <f t="shared" si="1"/>
        <v>2320</v>
      </c>
    </row>
    <row r="52" spans="1:19" x14ac:dyDescent="0.3">
      <c r="A52" s="3" t="s">
        <v>106</v>
      </c>
      <c r="B52" s="1">
        <v>44547</v>
      </c>
      <c r="C52">
        <v>17</v>
      </c>
      <c r="D52" t="s">
        <v>19</v>
      </c>
      <c r="E52">
        <v>2021</v>
      </c>
      <c r="F52">
        <v>37</v>
      </c>
      <c r="G52" s="8" t="str" cm="1">
        <f t="array" ref="G52">_xlfn.IFS(F52 &gt; 34, "Adults (35-64)", F52 &gt; 24, "Young Adults (25-34)", F52 &lt; 25, "Youth (&lt;25)")</f>
        <v>Adults (35-64)</v>
      </c>
      <c r="H52" t="s">
        <v>164</v>
      </c>
      <c r="I52" t="s">
        <v>21</v>
      </c>
      <c r="J52" t="s">
        <v>41</v>
      </c>
      <c r="K52" t="s">
        <v>23</v>
      </c>
      <c r="L52" t="s">
        <v>24</v>
      </c>
      <c r="M52" s="5" t="s">
        <v>49</v>
      </c>
      <c r="N52">
        <v>2</v>
      </c>
      <c r="O52" s="2">
        <v>1266</v>
      </c>
      <c r="P52" s="2">
        <v>2320</v>
      </c>
      <c r="Q52" s="2">
        <v>2108</v>
      </c>
      <c r="R52" s="2">
        <f t="shared" si="0"/>
        <v>2532</v>
      </c>
      <c r="S52" s="2">
        <f t="shared" si="1"/>
        <v>4640</v>
      </c>
    </row>
    <row r="53" spans="1:19" x14ac:dyDescent="0.3">
      <c r="A53" s="3" t="s">
        <v>107</v>
      </c>
      <c r="B53" s="1">
        <v>44547</v>
      </c>
      <c r="C53">
        <v>17</v>
      </c>
      <c r="D53" t="s">
        <v>19</v>
      </c>
      <c r="E53">
        <v>2021</v>
      </c>
      <c r="F53">
        <v>31</v>
      </c>
      <c r="G53" s="8" t="str" cm="1">
        <f t="array" ref="G53">_xlfn.IFS(F53 &gt; 34, "Adults (35-64)", F53 &gt; 24, "Young Adults (25-34)", F53 &lt; 25, "Youth (&lt;25)")</f>
        <v>Young Adults (25-34)</v>
      </c>
      <c r="H53" t="s">
        <v>165</v>
      </c>
      <c r="I53" t="s">
        <v>33</v>
      </c>
      <c r="J53" t="s">
        <v>34</v>
      </c>
      <c r="K53" t="s">
        <v>23</v>
      </c>
      <c r="L53" t="s">
        <v>24</v>
      </c>
      <c r="M53" s="5" t="s">
        <v>35</v>
      </c>
      <c r="N53">
        <v>1</v>
      </c>
      <c r="O53" s="2">
        <v>420</v>
      </c>
      <c r="P53" s="2">
        <v>769</v>
      </c>
      <c r="Q53" s="2">
        <v>349</v>
      </c>
      <c r="R53" s="2">
        <f t="shared" si="0"/>
        <v>420</v>
      </c>
      <c r="S53" s="2">
        <f t="shared" si="1"/>
        <v>769</v>
      </c>
    </row>
    <row r="54" spans="1:19" x14ac:dyDescent="0.3">
      <c r="A54" s="3" t="s">
        <v>108</v>
      </c>
      <c r="B54" s="1">
        <v>44547</v>
      </c>
      <c r="C54">
        <v>17</v>
      </c>
      <c r="D54" t="s">
        <v>19</v>
      </c>
      <c r="E54">
        <v>2021</v>
      </c>
      <c r="F54">
        <v>42</v>
      </c>
      <c r="G54" s="8" t="str" cm="1">
        <f t="array" ref="G54">_xlfn.IFS(F54 &gt; 34, "Adults (35-64)", F54 &gt; 24, "Young Adults (25-34)", F54 &lt; 25, "Youth (&lt;25)")</f>
        <v>Adults (35-64)</v>
      </c>
      <c r="H54" t="s">
        <v>164</v>
      </c>
      <c r="I54" t="s">
        <v>45</v>
      </c>
      <c r="J54" t="s">
        <v>46</v>
      </c>
      <c r="K54" t="s">
        <v>23</v>
      </c>
      <c r="L54" t="s">
        <v>24</v>
      </c>
      <c r="M54" s="5" t="s">
        <v>105</v>
      </c>
      <c r="N54">
        <v>1</v>
      </c>
      <c r="O54" s="2">
        <v>1266</v>
      </c>
      <c r="P54" s="2">
        <v>2320</v>
      </c>
      <c r="Q54" s="2">
        <v>1054</v>
      </c>
      <c r="R54" s="2">
        <f t="shared" si="0"/>
        <v>1266</v>
      </c>
      <c r="S54" s="2">
        <f t="shared" si="1"/>
        <v>2320</v>
      </c>
    </row>
    <row r="55" spans="1:19" x14ac:dyDescent="0.3">
      <c r="A55" s="3" t="s">
        <v>109</v>
      </c>
      <c r="B55" s="1">
        <v>44548</v>
      </c>
      <c r="C55">
        <v>18</v>
      </c>
      <c r="D55" t="s">
        <v>19</v>
      </c>
      <c r="E55">
        <v>2021</v>
      </c>
      <c r="F55">
        <v>35</v>
      </c>
      <c r="G55" s="8" t="str" cm="1">
        <f t="array" ref="G55">_xlfn.IFS(F55 &gt; 34, "Adults (35-64)", F55 &gt; 24, "Young Adults (25-34)", F55 &lt; 25, "Youth (&lt;25)")</f>
        <v>Adults (35-64)</v>
      </c>
      <c r="H55" t="s">
        <v>164</v>
      </c>
      <c r="I55" t="s">
        <v>33</v>
      </c>
      <c r="J55" t="s">
        <v>34</v>
      </c>
      <c r="K55" t="s">
        <v>23</v>
      </c>
      <c r="L55" t="s">
        <v>24</v>
      </c>
      <c r="M55" s="5" t="s">
        <v>62</v>
      </c>
      <c r="N55">
        <v>4</v>
      </c>
      <c r="O55" s="2">
        <v>308</v>
      </c>
      <c r="P55" s="2">
        <v>565</v>
      </c>
      <c r="Q55" s="2">
        <v>1028</v>
      </c>
      <c r="R55" s="2">
        <f t="shared" si="0"/>
        <v>1232</v>
      </c>
      <c r="S55" s="2">
        <f t="shared" si="1"/>
        <v>2260</v>
      </c>
    </row>
    <row r="56" spans="1:19" x14ac:dyDescent="0.3">
      <c r="A56" s="3" t="s">
        <v>110</v>
      </c>
      <c r="B56" s="1">
        <v>44548</v>
      </c>
      <c r="C56">
        <v>18</v>
      </c>
      <c r="D56" t="s">
        <v>19</v>
      </c>
      <c r="E56">
        <v>2021</v>
      </c>
      <c r="F56">
        <v>38</v>
      </c>
      <c r="G56" s="8" t="str" cm="1">
        <f t="array" ref="G56">_xlfn.IFS(F56 &gt; 34, "Adults (35-64)", F56 &gt; 24, "Young Adults (25-34)", F56 &lt; 25, "Youth (&lt;25)")</f>
        <v>Adults (35-64)</v>
      </c>
      <c r="H56" t="s">
        <v>164</v>
      </c>
      <c r="I56" t="s">
        <v>45</v>
      </c>
      <c r="J56" t="s">
        <v>46</v>
      </c>
      <c r="K56" t="s">
        <v>23</v>
      </c>
      <c r="L56" t="s">
        <v>24</v>
      </c>
      <c r="M56" s="5" t="s">
        <v>105</v>
      </c>
      <c r="N56">
        <v>4</v>
      </c>
      <c r="O56" s="2">
        <v>1266</v>
      </c>
      <c r="P56" s="2">
        <v>2320</v>
      </c>
      <c r="Q56" s="2">
        <v>4216</v>
      </c>
      <c r="R56" s="2">
        <f t="shared" si="0"/>
        <v>5064</v>
      </c>
      <c r="S56" s="2">
        <f t="shared" si="1"/>
        <v>9280</v>
      </c>
    </row>
    <row r="57" spans="1:19" x14ac:dyDescent="0.3">
      <c r="A57" s="3" t="s">
        <v>111</v>
      </c>
      <c r="B57" s="1">
        <v>44548</v>
      </c>
      <c r="C57">
        <v>18</v>
      </c>
      <c r="D57" t="s">
        <v>19</v>
      </c>
      <c r="E57">
        <v>2021</v>
      </c>
      <c r="F57">
        <v>24</v>
      </c>
      <c r="G57" s="8" t="str" cm="1">
        <f t="array" ref="G57">_xlfn.IFS(F57 &gt; 34, "Adults (35-64)", F57 &gt; 24, "Young Adults (25-34)", F57 &lt; 25, "Youth (&lt;25)")</f>
        <v>Youth (&lt;25)</v>
      </c>
      <c r="H57" t="s">
        <v>164</v>
      </c>
      <c r="I57" t="s">
        <v>81</v>
      </c>
      <c r="J57" t="s">
        <v>112</v>
      </c>
      <c r="K57" t="s">
        <v>23</v>
      </c>
      <c r="L57" t="s">
        <v>24</v>
      </c>
      <c r="M57" s="5" t="s">
        <v>49</v>
      </c>
      <c r="N57">
        <v>3</v>
      </c>
      <c r="O57" s="2">
        <v>1266</v>
      </c>
      <c r="P57" s="2">
        <v>2320</v>
      </c>
      <c r="Q57" s="2">
        <v>3162</v>
      </c>
      <c r="R57" s="2">
        <f t="shared" si="0"/>
        <v>3798</v>
      </c>
      <c r="S57" s="2">
        <f t="shared" si="1"/>
        <v>6960</v>
      </c>
    </row>
    <row r="58" spans="1:19" x14ac:dyDescent="0.3">
      <c r="A58" s="3" t="s">
        <v>113</v>
      </c>
      <c r="B58" s="1">
        <v>44548</v>
      </c>
      <c r="C58">
        <v>18</v>
      </c>
      <c r="D58" t="s">
        <v>19</v>
      </c>
      <c r="E58">
        <v>2021</v>
      </c>
      <c r="F58">
        <v>26</v>
      </c>
      <c r="G58" s="8" t="str" cm="1">
        <f t="array" ref="G58">_xlfn.IFS(F58 &gt; 34, "Adults (35-64)", F58 &gt; 24, "Young Adults (25-34)", F58 &lt; 25, "Youth (&lt;25)")</f>
        <v>Young Adults (25-34)</v>
      </c>
      <c r="H58" t="s">
        <v>164</v>
      </c>
      <c r="I58" t="s">
        <v>26</v>
      </c>
      <c r="J58" t="s">
        <v>27</v>
      </c>
      <c r="K58" t="s">
        <v>23</v>
      </c>
      <c r="L58" t="s">
        <v>24</v>
      </c>
      <c r="M58" s="5" t="s">
        <v>35</v>
      </c>
      <c r="N58">
        <v>3</v>
      </c>
      <c r="O58" s="2">
        <v>420</v>
      </c>
      <c r="P58" s="2">
        <v>769</v>
      </c>
      <c r="Q58" s="2">
        <v>1047</v>
      </c>
      <c r="R58" s="2">
        <f t="shared" si="0"/>
        <v>1260</v>
      </c>
      <c r="S58" s="2">
        <f t="shared" si="1"/>
        <v>2307</v>
      </c>
    </row>
    <row r="59" spans="1:19" x14ac:dyDescent="0.3">
      <c r="A59" s="3" t="s">
        <v>114</v>
      </c>
      <c r="B59" s="1">
        <v>44548</v>
      </c>
      <c r="C59">
        <v>18</v>
      </c>
      <c r="D59" t="s">
        <v>19</v>
      </c>
      <c r="E59">
        <v>2021</v>
      </c>
      <c r="F59">
        <v>39</v>
      </c>
      <c r="G59" s="8" t="str" cm="1">
        <f t="array" ref="G59">_xlfn.IFS(F59 &gt; 34, "Adults (35-64)", F59 &gt; 24, "Young Adults (25-34)", F59 &lt; 25, "Youth (&lt;25)")</f>
        <v>Adults (35-64)</v>
      </c>
      <c r="H59" t="s">
        <v>165</v>
      </c>
      <c r="I59" t="s">
        <v>21</v>
      </c>
      <c r="J59" t="s">
        <v>22</v>
      </c>
      <c r="K59" t="s">
        <v>23</v>
      </c>
      <c r="L59" t="s">
        <v>24</v>
      </c>
      <c r="M59" s="5" t="s">
        <v>56</v>
      </c>
      <c r="N59">
        <v>3</v>
      </c>
      <c r="O59" s="2">
        <v>1252</v>
      </c>
      <c r="P59" s="2">
        <v>2295</v>
      </c>
      <c r="Q59" s="2">
        <v>3129</v>
      </c>
      <c r="R59" s="2">
        <f t="shared" si="0"/>
        <v>3756</v>
      </c>
      <c r="S59" s="2">
        <f t="shared" si="1"/>
        <v>6885</v>
      </c>
    </row>
    <row r="60" spans="1:19" x14ac:dyDescent="0.3">
      <c r="A60" s="3" t="s">
        <v>115</v>
      </c>
      <c r="B60" s="1">
        <v>44548</v>
      </c>
      <c r="C60">
        <v>18</v>
      </c>
      <c r="D60" t="s">
        <v>19</v>
      </c>
      <c r="E60">
        <v>2021</v>
      </c>
      <c r="F60">
        <v>26</v>
      </c>
      <c r="G60" s="8" t="str" cm="1">
        <f t="array" ref="G60">_xlfn.IFS(F60 &gt; 34, "Adults (35-64)", F60 &gt; 24, "Young Adults (25-34)", F60 &lt; 25, "Youth (&lt;25)")</f>
        <v>Young Adults (25-34)</v>
      </c>
      <c r="H60" t="s">
        <v>165</v>
      </c>
      <c r="I60" t="s">
        <v>81</v>
      </c>
      <c r="J60" t="s">
        <v>82</v>
      </c>
      <c r="K60" t="s">
        <v>23</v>
      </c>
      <c r="L60" t="s">
        <v>24</v>
      </c>
      <c r="M60" s="5" t="s">
        <v>25</v>
      </c>
      <c r="N60">
        <v>1</v>
      </c>
      <c r="O60" s="2">
        <v>1252</v>
      </c>
      <c r="P60" s="2">
        <v>2295</v>
      </c>
      <c r="Q60" s="2">
        <v>1043</v>
      </c>
      <c r="R60" s="2">
        <f t="shared" si="0"/>
        <v>1252</v>
      </c>
      <c r="S60" s="2">
        <f t="shared" si="1"/>
        <v>2295</v>
      </c>
    </row>
    <row r="61" spans="1:19" x14ac:dyDescent="0.3">
      <c r="A61" s="3" t="s">
        <v>116</v>
      </c>
      <c r="B61" s="1">
        <v>44548</v>
      </c>
      <c r="C61">
        <v>18</v>
      </c>
      <c r="D61" t="s">
        <v>19</v>
      </c>
      <c r="E61">
        <v>2021</v>
      </c>
      <c r="F61">
        <v>36</v>
      </c>
      <c r="G61" s="8" t="str" cm="1">
        <f t="array" ref="G61">_xlfn.IFS(F61 &gt; 34, "Adults (35-64)", F61 &gt; 24, "Young Adults (25-34)", F61 &lt; 25, "Youth (&lt;25)")</f>
        <v>Adults (35-64)</v>
      </c>
      <c r="H61" t="s">
        <v>165</v>
      </c>
      <c r="I61" t="s">
        <v>21</v>
      </c>
      <c r="J61" t="s">
        <v>41</v>
      </c>
      <c r="K61" t="s">
        <v>23</v>
      </c>
      <c r="L61" t="s">
        <v>24</v>
      </c>
      <c r="M61" s="5" t="s">
        <v>49</v>
      </c>
      <c r="N61">
        <v>1</v>
      </c>
      <c r="O61" s="2">
        <v>1266</v>
      </c>
      <c r="P61" s="2">
        <v>2320</v>
      </c>
      <c r="Q61" s="2">
        <v>1054</v>
      </c>
      <c r="R61" s="2">
        <f t="shared" si="0"/>
        <v>1266</v>
      </c>
      <c r="S61" s="2">
        <f t="shared" si="1"/>
        <v>2320</v>
      </c>
    </row>
    <row r="62" spans="1:19" x14ac:dyDescent="0.3">
      <c r="A62" s="3" t="s">
        <v>117</v>
      </c>
      <c r="B62" s="1">
        <v>44549</v>
      </c>
      <c r="C62">
        <v>19</v>
      </c>
      <c r="D62" t="s">
        <v>19</v>
      </c>
      <c r="E62">
        <v>2021</v>
      </c>
      <c r="F62">
        <v>17</v>
      </c>
      <c r="G62" s="8" t="str" cm="1">
        <f t="array" ref="G62">_xlfn.IFS(F62 &gt; 34, "Adults (35-64)", F62 &gt; 24, "Young Adults (25-34)", F62 &lt; 25, "Youth (&lt;25)")</f>
        <v>Youth (&lt;25)</v>
      </c>
      <c r="H62" t="s">
        <v>165</v>
      </c>
      <c r="I62" t="s">
        <v>81</v>
      </c>
      <c r="J62" t="s">
        <v>118</v>
      </c>
      <c r="K62" t="s">
        <v>23</v>
      </c>
      <c r="L62" t="s">
        <v>24</v>
      </c>
      <c r="M62" s="5" t="s">
        <v>105</v>
      </c>
      <c r="N62">
        <v>4</v>
      </c>
      <c r="O62" s="2">
        <v>1266</v>
      </c>
      <c r="P62" s="2">
        <v>2320</v>
      </c>
      <c r="Q62" s="2">
        <v>4216</v>
      </c>
      <c r="R62" s="2">
        <f t="shared" si="0"/>
        <v>5064</v>
      </c>
      <c r="S62" s="2">
        <f t="shared" si="1"/>
        <v>9280</v>
      </c>
    </row>
    <row r="63" spans="1:19" x14ac:dyDescent="0.3">
      <c r="A63" s="3" t="s">
        <v>119</v>
      </c>
      <c r="B63" s="1">
        <v>44549</v>
      </c>
      <c r="C63">
        <v>19</v>
      </c>
      <c r="D63" t="s">
        <v>19</v>
      </c>
      <c r="E63">
        <v>2021</v>
      </c>
      <c r="F63">
        <v>19</v>
      </c>
      <c r="G63" s="8" t="str" cm="1">
        <f t="array" ref="G63">_xlfn.IFS(F63 &gt; 34, "Adults (35-64)", F63 &gt; 24, "Young Adults (25-34)", F63 &lt; 25, "Youth (&lt;25)")</f>
        <v>Youth (&lt;25)</v>
      </c>
      <c r="H63" t="s">
        <v>164</v>
      </c>
      <c r="I63" t="s">
        <v>33</v>
      </c>
      <c r="J63" t="s">
        <v>68</v>
      </c>
      <c r="K63" t="s">
        <v>23</v>
      </c>
      <c r="L63" t="s">
        <v>24</v>
      </c>
      <c r="M63" s="5" t="s">
        <v>120</v>
      </c>
      <c r="N63">
        <v>4</v>
      </c>
      <c r="O63" s="2">
        <v>295</v>
      </c>
      <c r="P63" s="2">
        <v>540</v>
      </c>
      <c r="Q63" s="2">
        <v>980</v>
      </c>
      <c r="R63" s="2">
        <f>N63*O63</f>
        <v>1180</v>
      </c>
      <c r="S63" s="2">
        <f>N63*P63</f>
        <v>2160</v>
      </c>
    </row>
    <row r="64" spans="1:19" x14ac:dyDescent="0.3">
      <c r="A64" s="3" t="s">
        <v>121</v>
      </c>
      <c r="B64" s="1">
        <v>44549</v>
      </c>
      <c r="C64">
        <v>19</v>
      </c>
      <c r="D64" t="s">
        <v>19</v>
      </c>
      <c r="E64">
        <v>2021</v>
      </c>
      <c r="F64">
        <v>25</v>
      </c>
      <c r="G64" s="8" t="str" cm="1">
        <f t="array" ref="G64">_xlfn.IFS(F64 &gt; 34, "Adults (35-64)", F64 &gt; 24, "Young Adults (25-34)", F64 &lt; 25, "Youth (&lt;25)")</f>
        <v>Young Adults (25-34)</v>
      </c>
      <c r="H64" t="s">
        <v>165</v>
      </c>
      <c r="I64" t="s">
        <v>81</v>
      </c>
      <c r="J64" t="s">
        <v>82</v>
      </c>
      <c r="K64" t="s">
        <v>23</v>
      </c>
      <c r="L64" t="s">
        <v>24</v>
      </c>
      <c r="M64" s="5" t="s">
        <v>39</v>
      </c>
      <c r="N64">
        <v>4</v>
      </c>
      <c r="O64" s="2">
        <v>1252</v>
      </c>
      <c r="P64" s="2">
        <v>2295</v>
      </c>
      <c r="Q64" s="2">
        <v>4172</v>
      </c>
      <c r="R64" s="2">
        <f t="shared" si="0"/>
        <v>5008</v>
      </c>
      <c r="S64" s="2">
        <f t="shared" si="1"/>
        <v>9180</v>
      </c>
    </row>
    <row r="65" spans="1:19" x14ac:dyDescent="0.3">
      <c r="A65" s="3" t="s">
        <v>122</v>
      </c>
      <c r="B65" s="1">
        <v>44549</v>
      </c>
      <c r="C65">
        <v>19</v>
      </c>
      <c r="D65" t="s">
        <v>19</v>
      </c>
      <c r="E65">
        <v>2021</v>
      </c>
      <c r="F65">
        <v>35</v>
      </c>
      <c r="G65" s="8" t="str" cm="1">
        <f t="array" ref="G65">_xlfn.IFS(F65 &gt; 34, "Adults (35-64)", F65 &gt; 24, "Young Adults (25-34)", F65 &lt; 25, "Youth (&lt;25)")</f>
        <v>Adults (35-64)</v>
      </c>
      <c r="H65" t="s">
        <v>164</v>
      </c>
      <c r="I65" t="s">
        <v>21</v>
      </c>
      <c r="J65" t="s">
        <v>64</v>
      </c>
      <c r="K65" t="s">
        <v>23</v>
      </c>
      <c r="L65" t="s">
        <v>24</v>
      </c>
      <c r="M65" s="5" t="s">
        <v>123</v>
      </c>
      <c r="N65">
        <v>4</v>
      </c>
      <c r="O65" s="2">
        <v>1898</v>
      </c>
      <c r="P65" s="2">
        <v>3375</v>
      </c>
      <c r="Q65" s="2">
        <v>5908</v>
      </c>
      <c r="R65" s="2">
        <f t="shared" si="0"/>
        <v>7592</v>
      </c>
      <c r="S65" s="2">
        <f t="shared" si="1"/>
        <v>13500</v>
      </c>
    </row>
    <row r="66" spans="1:19" x14ac:dyDescent="0.3">
      <c r="A66" s="3" t="s">
        <v>124</v>
      </c>
      <c r="B66" s="1">
        <v>44549</v>
      </c>
      <c r="C66">
        <v>19</v>
      </c>
      <c r="D66" t="s">
        <v>19</v>
      </c>
      <c r="E66">
        <v>2021</v>
      </c>
      <c r="F66">
        <v>37</v>
      </c>
      <c r="G66" s="8" t="str" cm="1">
        <f t="array" ref="G66">_xlfn.IFS(F66 &gt; 34, "Adults (35-64)", F66 &gt; 24, "Young Adults (25-34)", F66 &lt; 25, "Youth (&lt;25)")</f>
        <v>Adults (35-64)</v>
      </c>
      <c r="H66" t="s">
        <v>165</v>
      </c>
      <c r="I66" t="s">
        <v>21</v>
      </c>
      <c r="J66" t="s">
        <v>64</v>
      </c>
      <c r="K66" t="s">
        <v>23</v>
      </c>
      <c r="L66" t="s">
        <v>24</v>
      </c>
      <c r="M66" s="5" t="s">
        <v>39</v>
      </c>
      <c r="N66">
        <v>4</v>
      </c>
      <c r="O66" s="2">
        <v>1252</v>
      </c>
      <c r="P66" s="2">
        <v>2295</v>
      </c>
      <c r="Q66" s="2">
        <v>4172</v>
      </c>
      <c r="R66" s="2">
        <f t="shared" ref="R66:R88" si="2">N66*O66</f>
        <v>5008</v>
      </c>
      <c r="S66" s="2">
        <f t="shared" ref="S66:S88" si="3">N66*P66</f>
        <v>9180</v>
      </c>
    </row>
    <row r="67" spans="1:19" x14ac:dyDescent="0.3">
      <c r="A67" s="3" t="s">
        <v>125</v>
      </c>
      <c r="B67" s="1">
        <v>44549</v>
      </c>
      <c r="C67">
        <v>19</v>
      </c>
      <c r="D67" t="s">
        <v>19</v>
      </c>
      <c r="E67">
        <v>2021</v>
      </c>
      <c r="F67">
        <v>39</v>
      </c>
      <c r="G67" s="8" t="str" cm="1">
        <f t="array" ref="G67">_xlfn.IFS(F67 &gt; 34, "Adults (35-64)", F67 &gt; 24, "Young Adults (25-34)", F67 &lt; 25, "Youth (&lt;25)")</f>
        <v>Adults (35-64)</v>
      </c>
      <c r="H67" t="s">
        <v>164</v>
      </c>
      <c r="I67" t="s">
        <v>21</v>
      </c>
      <c r="J67" t="s">
        <v>22</v>
      </c>
      <c r="K67" t="s">
        <v>23</v>
      </c>
      <c r="L67" t="s">
        <v>24</v>
      </c>
      <c r="M67" s="5" t="s">
        <v>25</v>
      </c>
      <c r="N67">
        <v>4</v>
      </c>
      <c r="O67" s="2">
        <v>1252</v>
      </c>
      <c r="P67" s="2">
        <v>2295</v>
      </c>
      <c r="Q67" s="2">
        <v>4172</v>
      </c>
      <c r="R67" s="2">
        <f t="shared" si="2"/>
        <v>5008</v>
      </c>
      <c r="S67" s="2">
        <f t="shared" si="3"/>
        <v>9180</v>
      </c>
    </row>
    <row r="68" spans="1:19" x14ac:dyDescent="0.3">
      <c r="A68" s="3" t="s">
        <v>126</v>
      </c>
      <c r="B68" s="1">
        <v>44549</v>
      </c>
      <c r="C68">
        <v>19</v>
      </c>
      <c r="D68" t="s">
        <v>19</v>
      </c>
      <c r="E68">
        <v>2021</v>
      </c>
      <c r="F68">
        <v>63</v>
      </c>
      <c r="G68" s="8" t="str" cm="1">
        <f t="array" ref="G68">_xlfn.IFS(F68 &gt; 34, "Adults (35-64)", F68 &gt; 24, "Young Adults (25-34)", F68 &lt; 25, "Youth (&lt;25)")</f>
        <v>Adults (35-64)</v>
      </c>
      <c r="H68" t="s">
        <v>164</v>
      </c>
      <c r="I68" t="s">
        <v>33</v>
      </c>
      <c r="J68" t="s">
        <v>48</v>
      </c>
      <c r="K68" t="s">
        <v>23</v>
      </c>
      <c r="L68" t="s">
        <v>24</v>
      </c>
      <c r="M68" s="5" t="s">
        <v>25</v>
      </c>
      <c r="N68">
        <v>4</v>
      </c>
      <c r="O68" s="2">
        <v>1252</v>
      </c>
      <c r="P68" s="2">
        <v>2295</v>
      </c>
      <c r="Q68" s="2">
        <v>4172</v>
      </c>
      <c r="R68" s="2">
        <f t="shared" si="2"/>
        <v>5008</v>
      </c>
      <c r="S68" s="2">
        <f t="shared" si="3"/>
        <v>9180</v>
      </c>
    </row>
    <row r="69" spans="1:19" x14ac:dyDescent="0.3">
      <c r="A69" s="3" t="s">
        <v>127</v>
      </c>
      <c r="B69" s="1">
        <v>44549</v>
      </c>
      <c r="C69">
        <v>19</v>
      </c>
      <c r="D69" t="s">
        <v>19</v>
      </c>
      <c r="E69">
        <v>2021</v>
      </c>
      <c r="F69">
        <v>18</v>
      </c>
      <c r="G69" s="8" t="str" cm="1">
        <f t="array" ref="G69">_xlfn.IFS(F69 &gt; 34, "Adults (35-64)", F69 &gt; 24, "Young Adults (25-34)", F69 &lt; 25, "Youth (&lt;25)")</f>
        <v>Youth (&lt;25)</v>
      </c>
      <c r="H69" t="s">
        <v>165</v>
      </c>
      <c r="I69" t="s">
        <v>33</v>
      </c>
      <c r="J69" t="s">
        <v>128</v>
      </c>
      <c r="K69" t="s">
        <v>23</v>
      </c>
      <c r="L69" t="s">
        <v>24</v>
      </c>
      <c r="M69" s="5" t="s">
        <v>76</v>
      </c>
      <c r="N69">
        <v>2</v>
      </c>
      <c r="O69" s="2">
        <v>295</v>
      </c>
      <c r="P69" s="2">
        <v>540</v>
      </c>
      <c r="Q69" s="2">
        <v>490</v>
      </c>
      <c r="R69" s="2">
        <f t="shared" si="2"/>
        <v>590</v>
      </c>
      <c r="S69" s="2">
        <f t="shared" si="3"/>
        <v>1080</v>
      </c>
    </row>
    <row r="70" spans="1:19" x14ac:dyDescent="0.3">
      <c r="A70" s="3" t="s">
        <v>129</v>
      </c>
      <c r="B70" s="1">
        <v>44549</v>
      </c>
      <c r="C70">
        <v>19</v>
      </c>
      <c r="D70" t="s">
        <v>19</v>
      </c>
      <c r="E70">
        <v>2021</v>
      </c>
      <c r="F70">
        <v>56</v>
      </c>
      <c r="G70" s="8" t="str" cm="1">
        <f t="array" ref="G70">_xlfn.IFS(F70 &gt; 34, "Adults (35-64)", F70 &gt; 24, "Young Adults (25-34)", F70 &lt; 25, "Youth (&lt;25)")</f>
        <v>Adults (35-64)</v>
      </c>
      <c r="H70" t="s">
        <v>164</v>
      </c>
      <c r="I70" t="s">
        <v>45</v>
      </c>
      <c r="J70" t="s">
        <v>130</v>
      </c>
      <c r="K70" t="s">
        <v>23</v>
      </c>
      <c r="L70" t="s">
        <v>24</v>
      </c>
      <c r="M70" s="5" t="s">
        <v>25</v>
      </c>
      <c r="N70">
        <v>2</v>
      </c>
      <c r="O70" s="2">
        <v>1252</v>
      </c>
      <c r="P70" s="2">
        <v>2295</v>
      </c>
      <c r="Q70" s="2">
        <v>2086</v>
      </c>
      <c r="R70" s="2">
        <f t="shared" si="2"/>
        <v>2504</v>
      </c>
      <c r="S70" s="2">
        <f t="shared" si="3"/>
        <v>4590</v>
      </c>
    </row>
    <row r="71" spans="1:19" x14ac:dyDescent="0.3">
      <c r="A71" s="3" t="s">
        <v>131</v>
      </c>
      <c r="B71" s="1">
        <v>44549</v>
      </c>
      <c r="C71">
        <v>19</v>
      </c>
      <c r="D71" t="s">
        <v>19</v>
      </c>
      <c r="E71">
        <v>2021</v>
      </c>
      <c r="F71">
        <v>39</v>
      </c>
      <c r="G71" s="8" t="str" cm="1">
        <f t="array" ref="G71">_xlfn.IFS(F71 &gt; 34, "Adults (35-64)", F71 &gt; 24, "Young Adults (25-34)", F71 &lt; 25, "Youth (&lt;25)")</f>
        <v>Adults (35-64)</v>
      </c>
      <c r="H71" t="s">
        <v>164</v>
      </c>
      <c r="I71" t="s">
        <v>21</v>
      </c>
      <c r="J71" t="s">
        <v>41</v>
      </c>
      <c r="K71" t="s">
        <v>23</v>
      </c>
      <c r="L71" t="s">
        <v>24</v>
      </c>
      <c r="M71" s="5" t="s">
        <v>49</v>
      </c>
      <c r="N71">
        <v>1</v>
      </c>
      <c r="O71" s="2">
        <v>1266</v>
      </c>
      <c r="P71" s="2">
        <v>2320</v>
      </c>
      <c r="Q71" s="2">
        <v>1054</v>
      </c>
      <c r="R71" s="2">
        <f t="shared" si="2"/>
        <v>1266</v>
      </c>
      <c r="S71" s="2">
        <f t="shared" si="3"/>
        <v>2320</v>
      </c>
    </row>
    <row r="72" spans="1:19" x14ac:dyDescent="0.3">
      <c r="A72" s="3" t="s">
        <v>132</v>
      </c>
      <c r="B72" s="1">
        <v>44550</v>
      </c>
      <c r="C72">
        <v>20</v>
      </c>
      <c r="D72" t="s">
        <v>19</v>
      </c>
      <c r="E72">
        <v>2021</v>
      </c>
      <c r="F72">
        <v>33</v>
      </c>
      <c r="G72" s="8" t="str" cm="1">
        <f t="array" ref="G72">_xlfn.IFS(F72 &gt; 34, "Adults (35-64)", F72 &gt; 24, "Young Adults (25-34)", F72 &lt; 25, "Youth (&lt;25)")</f>
        <v>Young Adults (25-34)</v>
      </c>
      <c r="H72" t="s">
        <v>164</v>
      </c>
      <c r="I72" t="s">
        <v>33</v>
      </c>
      <c r="J72" t="s">
        <v>68</v>
      </c>
      <c r="K72" t="s">
        <v>23</v>
      </c>
      <c r="L72" t="s">
        <v>24</v>
      </c>
      <c r="M72" s="5" t="s">
        <v>69</v>
      </c>
      <c r="N72">
        <v>4</v>
      </c>
      <c r="O72" s="2">
        <v>1898</v>
      </c>
      <c r="P72" s="2">
        <v>3375</v>
      </c>
      <c r="Q72" s="2">
        <v>5908</v>
      </c>
      <c r="R72" s="2">
        <f t="shared" si="2"/>
        <v>7592</v>
      </c>
      <c r="S72" s="2">
        <f t="shared" si="3"/>
        <v>13500</v>
      </c>
    </row>
    <row r="73" spans="1:19" x14ac:dyDescent="0.3">
      <c r="A73" s="3" t="s">
        <v>133</v>
      </c>
      <c r="B73" s="1">
        <v>44550</v>
      </c>
      <c r="C73">
        <v>20</v>
      </c>
      <c r="D73" t="s">
        <v>19</v>
      </c>
      <c r="E73">
        <v>2021</v>
      </c>
      <c r="F73">
        <v>57</v>
      </c>
      <c r="G73" s="8" t="str" cm="1">
        <f t="array" ref="G73">_xlfn.IFS(F73 &gt; 34, "Adults (35-64)", F73 &gt; 24, "Young Adults (25-34)", F73 &lt; 25, "Youth (&lt;25)")</f>
        <v>Adults (35-64)</v>
      </c>
      <c r="H73" t="s">
        <v>165</v>
      </c>
      <c r="I73" t="s">
        <v>33</v>
      </c>
      <c r="J73" t="s">
        <v>48</v>
      </c>
      <c r="K73" t="s">
        <v>23</v>
      </c>
      <c r="L73" t="s">
        <v>24</v>
      </c>
      <c r="M73" s="5" t="s">
        <v>25</v>
      </c>
      <c r="N73">
        <v>4</v>
      </c>
      <c r="O73" s="2">
        <v>1252</v>
      </c>
      <c r="P73" s="2">
        <v>2295</v>
      </c>
      <c r="Q73" s="2">
        <v>4172</v>
      </c>
      <c r="R73" s="2">
        <f t="shared" si="2"/>
        <v>5008</v>
      </c>
      <c r="S73" s="2">
        <f t="shared" si="3"/>
        <v>9180</v>
      </c>
    </row>
    <row r="74" spans="1:19" x14ac:dyDescent="0.3">
      <c r="A74" s="3" t="s">
        <v>134</v>
      </c>
      <c r="B74" s="1">
        <v>44550</v>
      </c>
      <c r="C74">
        <v>20</v>
      </c>
      <c r="D74" t="s">
        <v>19</v>
      </c>
      <c r="E74">
        <v>2021</v>
      </c>
      <c r="F74">
        <v>29</v>
      </c>
      <c r="G74" s="8" t="str" cm="1">
        <f t="array" ref="G74">_xlfn.IFS(F74 &gt; 34, "Adults (35-64)", F74 &gt; 24, "Young Adults (25-34)", F74 &lt; 25, "Youth (&lt;25)")</f>
        <v>Young Adults (25-34)</v>
      </c>
      <c r="H74" t="s">
        <v>165</v>
      </c>
      <c r="I74" t="s">
        <v>53</v>
      </c>
      <c r="J74" t="s">
        <v>54</v>
      </c>
      <c r="K74" t="s">
        <v>23</v>
      </c>
      <c r="L74" t="s">
        <v>24</v>
      </c>
      <c r="M74" s="5" t="s">
        <v>135</v>
      </c>
      <c r="N74">
        <v>3</v>
      </c>
      <c r="O74" s="2">
        <v>295</v>
      </c>
      <c r="P74" s="2">
        <v>540</v>
      </c>
      <c r="Q74" s="2">
        <v>735</v>
      </c>
      <c r="R74" s="2">
        <f>N74*O74</f>
        <v>885</v>
      </c>
      <c r="S74" s="2">
        <f>N74*P74</f>
        <v>1620</v>
      </c>
    </row>
    <row r="75" spans="1:19" x14ac:dyDescent="0.3">
      <c r="A75" s="3" t="s">
        <v>136</v>
      </c>
      <c r="B75" s="1">
        <v>44550</v>
      </c>
      <c r="C75">
        <v>20</v>
      </c>
      <c r="D75" t="s">
        <v>19</v>
      </c>
      <c r="E75">
        <v>2021</v>
      </c>
      <c r="F75">
        <v>35</v>
      </c>
      <c r="G75" s="8" t="str" cm="1">
        <f t="array" ref="G75">_xlfn.IFS(F75 &gt; 34, "Adults (35-64)", F75 &gt; 24, "Young Adults (25-34)", F75 &lt; 25, "Youth (&lt;25)")</f>
        <v>Adults (35-64)</v>
      </c>
      <c r="H75" t="s">
        <v>164</v>
      </c>
      <c r="I75" t="s">
        <v>33</v>
      </c>
      <c r="J75" t="s">
        <v>48</v>
      </c>
      <c r="K75" t="s">
        <v>23</v>
      </c>
      <c r="L75" t="s">
        <v>24</v>
      </c>
      <c r="M75" s="5" t="s">
        <v>49</v>
      </c>
      <c r="N75">
        <v>1</v>
      </c>
      <c r="O75" s="2">
        <v>1266</v>
      </c>
      <c r="P75" s="2">
        <v>2320</v>
      </c>
      <c r="Q75" s="2">
        <v>1054</v>
      </c>
      <c r="R75" s="2">
        <f t="shared" si="2"/>
        <v>1266</v>
      </c>
      <c r="S75" s="2">
        <f t="shared" si="3"/>
        <v>2320</v>
      </c>
    </row>
    <row r="76" spans="1:19" x14ac:dyDescent="0.3">
      <c r="A76" s="3" t="s">
        <v>137</v>
      </c>
      <c r="B76" s="1">
        <v>44550</v>
      </c>
      <c r="C76">
        <v>20</v>
      </c>
      <c r="D76" t="s">
        <v>19</v>
      </c>
      <c r="E76">
        <v>2021</v>
      </c>
      <c r="F76">
        <v>35</v>
      </c>
      <c r="G76" s="8" t="str" cm="1">
        <f t="array" ref="G76">_xlfn.IFS(F76 &gt; 34, "Adults (35-64)", F76 &gt; 24, "Young Adults (25-34)", F76 &lt; 25, "Youth (&lt;25)")</f>
        <v>Adults (35-64)</v>
      </c>
      <c r="H76" t="s">
        <v>165</v>
      </c>
      <c r="I76" t="s">
        <v>33</v>
      </c>
      <c r="J76" t="s">
        <v>68</v>
      </c>
      <c r="K76" t="s">
        <v>23</v>
      </c>
      <c r="L76" t="s">
        <v>24</v>
      </c>
      <c r="M76" s="5" t="s">
        <v>49</v>
      </c>
      <c r="N76">
        <v>1</v>
      </c>
      <c r="O76" s="2">
        <v>1266</v>
      </c>
      <c r="P76" s="2">
        <v>2320</v>
      </c>
      <c r="Q76" s="2">
        <v>1054</v>
      </c>
      <c r="R76" s="2">
        <f t="shared" si="2"/>
        <v>1266</v>
      </c>
      <c r="S76" s="2">
        <f t="shared" si="3"/>
        <v>2320</v>
      </c>
    </row>
    <row r="77" spans="1:19" x14ac:dyDescent="0.3">
      <c r="A77" s="3" t="s">
        <v>138</v>
      </c>
      <c r="B77" s="1">
        <v>44551</v>
      </c>
      <c r="C77">
        <v>21</v>
      </c>
      <c r="D77" t="s">
        <v>19</v>
      </c>
      <c r="E77">
        <v>2021</v>
      </c>
      <c r="F77">
        <v>26</v>
      </c>
      <c r="G77" s="8" t="str" cm="1">
        <f t="array" ref="G77">_xlfn.IFS(F77 &gt; 34, "Adults (35-64)", F77 &gt; 24, "Young Adults (25-34)", F77 &lt; 25, "Youth (&lt;25)")</f>
        <v>Young Adults (25-34)</v>
      </c>
      <c r="H77" t="s">
        <v>165</v>
      </c>
      <c r="I77" t="s">
        <v>81</v>
      </c>
      <c r="J77" t="s">
        <v>139</v>
      </c>
      <c r="K77" t="s">
        <v>23</v>
      </c>
      <c r="L77" t="s">
        <v>24</v>
      </c>
      <c r="M77" s="5" t="s">
        <v>49</v>
      </c>
      <c r="N77">
        <v>3</v>
      </c>
      <c r="O77" s="2">
        <v>1266</v>
      </c>
      <c r="P77" s="2">
        <v>2320</v>
      </c>
      <c r="Q77" s="2">
        <v>3162</v>
      </c>
      <c r="R77" s="2">
        <f t="shared" si="2"/>
        <v>3798</v>
      </c>
      <c r="S77" s="2">
        <f t="shared" si="3"/>
        <v>6960</v>
      </c>
    </row>
    <row r="78" spans="1:19" x14ac:dyDescent="0.3">
      <c r="A78" s="3" t="s">
        <v>140</v>
      </c>
      <c r="B78" s="1">
        <v>44551</v>
      </c>
      <c r="C78">
        <v>21</v>
      </c>
      <c r="D78" t="s">
        <v>19</v>
      </c>
      <c r="E78">
        <v>2021</v>
      </c>
      <c r="F78">
        <v>23</v>
      </c>
      <c r="G78" s="8" t="str" cm="1">
        <f t="array" ref="G78">_xlfn.IFS(F78 &gt; 34, "Adults (35-64)", F78 &gt; 24, "Young Adults (25-34)", F78 &lt; 25, "Youth (&lt;25)")</f>
        <v>Youth (&lt;25)</v>
      </c>
      <c r="H78" t="s">
        <v>165</v>
      </c>
      <c r="I78" t="s">
        <v>26</v>
      </c>
      <c r="J78" t="s">
        <v>27</v>
      </c>
      <c r="K78" t="s">
        <v>23</v>
      </c>
      <c r="L78" t="s">
        <v>24</v>
      </c>
      <c r="M78" s="5" t="s">
        <v>30</v>
      </c>
      <c r="N78">
        <v>2</v>
      </c>
      <c r="O78" s="2">
        <v>420</v>
      </c>
      <c r="P78" s="2">
        <v>769</v>
      </c>
      <c r="Q78" s="2">
        <v>698</v>
      </c>
      <c r="R78" s="2">
        <f t="shared" si="2"/>
        <v>840</v>
      </c>
      <c r="S78" s="2">
        <f t="shared" si="3"/>
        <v>1538</v>
      </c>
    </row>
    <row r="79" spans="1:19" x14ac:dyDescent="0.3">
      <c r="A79" s="3" t="s">
        <v>141</v>
      </c>
      <c r="B79" s="1">
        <v>44552</v>
      </c>
      <c r="C79">
        <v>22</v>
      </c>
      <c r="D79" t="s">
        <v>19</v>
      </c>
      <c r="E79">
        <v>2021</v>
      </c>
      <c r="F79">
        <v>30</v>
      </c>
      <c r="G79" s="8" t="str" cm="1">
        <f t="array" ref="G79">_xlfn.IFS(F79 &gt; 34, "Adults (35-64)", F79 &gt; 24, "Young Adults (25-34)", F79 &lt; 25, "Youth (&lt;25)")</f>
        <v>Young Adults (25-34)</v>
      </c>
      <c r="H79" t="s">
        <v>164</v>
      </c>
      <c r="I79" t="s">
        <v>21</v>
      </c>
      <c r="J79" t="s">
        <v>41</v>
      </c>
      <c r="K79" t="s">
        <v>23</v>
      </c>
      <c r="L79" t="s">
        <v>24</v>
      </c>
      <c r="M79" s="5" t="s">
        <v>49</v>
      </c>
      <c r="N79">
        <v>3</v>
      </c>
      <c r="O79" s="2">
        <v>1266</v>
      </c>
      <c r="P79" s="2">
        <v>2320</v>
      </c>
      <c r="Q79" s="2">
        <v>3162</v>
      </c>
      <c r="R79" s="2">
        <f t="shared" si="2"/>
        <v>3798</v>
      </c>
      <c r="S79" s="2">
        <f t="shared" si="3"/>
        <v>6960</v>
      </c>
    </row>
    <row r="80" spans="1:19" x14ac:dyDescent="0.3">
      <c r="A80" s="3" t="s">
        <v>142</v>
      </c>
      <c r="B80" s="1">
        <v>44552</v>
      </c>
      <c r="C80">
        <v>22</v>
      </c>
      <c r="D80" t="s">
        <v>19</v>
      </c>
      <c r="E80">
        <v>2021</v>
      </c>
      <c r="F80">
        <v>41</v>
      </c>
      <c r="G80" s="8" t="str" cm="1">
        <f t="array" ref="G80">_xlfn.IFS(F80 &gt; 34, "Adults (35-64)", F80 &gt; 24, "Young Adults (25-34)", F80 &lt; 25, "Youth (&lt;25)")</f>
        <v>Adults (35-64)</v>
      </c>
      <c r="H80" t="s">
        <v>165</v>
      </c>
      <c r="I80" t="s">
        <v>21</v>
      </c>
      <c r="J80" t="s">
        <v>22</v>
      </c>
      <c r="K80" t="s">
        <v>23</v>
      </c>
      <c r="L80" t="s">
        <v>24</v>
      </c>
      <c r="M80" s="5" t="s">
        <v>56</v>
      </c>
      <c r="N80">
        <v>3</v>
      </c>
      <c r="O80" s="2">
        <v>1252</v>
      </c>
      <c r="P80" s="2">
        <v>2295</v>
      </c>
      <c r="Q80" s="2">
        <v>3129</v>
      </c>
      <c r="R80" s="2">
        <f t="shared" si="2"/>
        <v>3756</v>
      </c>
      <c r="S80" s="2">
        <f t="shared" si="3"/>
        <v>6885</v>
      </c>
    </row>
    <row r="81" spans="1:19" x14ac:dyDescent="0.3">
      <c r="A81" s="3" t="s">
        <v>143</v>
      </c>
      <c r="B81" s="1">
        <v>44552</v>
      </c>
      <c r="C81">
        <v>22</v>
      </c>
      <c r="D81" t="s">
        <v>19</v>
      </c>
      <c r="E81">
        <v>2021</v>
      </c>
      <c r="F81">
        <v>19</v>
      </c>
      <c r="G81" s="8" t="str" cm="1">
        <f t="array" ref="G81">_xlfn.IFS(F81 &gt; 34, "Adults (35-64)", F81 &gt; 24, "Young Adults (25-34)", F81 &lt; 25, "Youth (&lt;25)")</f>
        <v>Youth (&lt;25)</v>
      </c>
      <c r="H81" t="s">
        <v>164</v>
      </c>
      <c r="I81" t="s">
        <v>33</v>
      </c>
      <c r="J81" t="s">
        <v>34</v>
      </c>
      <c r="K81" t="s">
        <v>23</v>
      </c>
      <c r="L81" t="s">
        <v>24</v>
      </c>
      <c r="M81" s="5" t="s">
        <v>62</v>
      </c>
      <c r="N81">
        <v>1</v>
      </c>
      <c r="O81" s="2">
        <v>308</v>
      </c>
      <c r="P81" s="2">
        <v>565</v>
      </c>
      <c r="Q81" s="2">
        <v>257</v>
      </c>
      <c r="R81" s="2">
        <f t="shared" si="2"/>
        <v>308</v>
      </c>
      <c r="S81" s="2">
        <f t="shared" si="3"/>
        <v>565</v>
      </c>
    </row>
    <row r="82" spans="1:19" x14ac:dyDescent="0.3">
      <c r="A82" s="3" t="s">
        <v>144</v>
      </c>
      <c r="B82" s="1">
        <v>44552</v>
      </c>
      <c r="C82">
        <v>22</v>
      </c>
      <c r="D82" t="s">
        <v>19</v>
      </c>
      <c r="E82">
        <v>2021</v>
      </c>
      <c r="F82">
        <v>25</v>
      </c>
      <c r="G82" s="8" t="str" cm="1">
        <f t="array" ref="G82">_xlfn.IFS(F82 &gt; 34, "Adults (35-64)", F82 &gt; 24, "Young Adults (25-34)", F82 &lt; 25, "Youth (&lt;25)")</f>
        <v>Young Adults (25-34)</v>
      </c>
      <c r="H82" t="s">
        <v>165</v>
      </c>
      <c r="I82" t="s">
        <v>81</v>
      </c>
      <c r="J82" t="s">
        <v>82</v>
      </c>
      <c r="K82" t="s">
        <v>23</v>
      </c>
      <c r="L82" t="s">
        <v>24</v>
      </c>
      <c r="M82" s="5" t="s">
        <v>39</v>
      </c>
      <c r="N82">
        <v>1</v>
      </c>
      <c r="O82" s="2">
        <v>1252</v>
      </c>
      <c r="P82" s="2">
        <v>2295</v>
      </c>
      <c r="Q82" s="2">
        <v>1043</v>
      </c>
      <c r="R82" s="2">
        <f t="shared" si="2"/>
        <v>1252</v>
      </c>
      <c r="S82" s="2">
        <f t="shared" si="3"/>
        <v>2295</v>
      </c>
    </row>
    <row r="83" spans="1:19" x14ac:dyDescent="0.3">
      <c r="A83" s="3" t="s">
        <v>145</v>
      </c>
      <c r="B83" s="1">
        <v>44552</v>
      </c>
      <c r="C83">
        <v>22</v>
      </c>
      <c r="D83" t="s">
        <v>19</v>
      </c>
      <c r="E83">
        <v>2021</v>
      </c>
      <c r="F83">
        <v>27</v>
      </c>
      <c r="G83" s="8" t="str" cm="1">
        <f t="array" ref="G83">_xlfn.IFS(F83 &gt; 34, "Adults (35-64)", F83 &gt; 24, "Young Adults (25-34)", F83 &lt; 25, "Youth (&lt;25)")</f>
        <v>Young Adults (25-34)</v>
      </c>
      <c r="H83" t="s">
        <v>164</v>
      </c>
      <c r="I83" t="s">
        <v>53</v>
      </c>
      <c r="J83" t="s">
        <v>54</v>
      </c>
      <c r="K83" t="s">
        <v>23</v>
      </c>
      <c r="L83" t="s">
        <v>24</v>
      </c>
      <c r="M83" s="5" t="s">
        <v>25</v>
      </c>
      <c r="N83">
        <v>1</v>
      </c>
      <c r="O83" s="2">
        <v>1252</v>
      </c>
      <c r="P83" s="2">
        <v>2295</v>
      </c>
      <c r="Q83" s="2">
        <v>1043</v>
      </c>
      <c r="R83" s="2">
        <f t="shared" si="2"/>
        <v>1252</v>
      </c>
      <c r="S83" s="2">
        <f t="shared" si="3"/>
        <v>2295</v>
      </c>
    </row>
    <row r="84" spans="1:19" x14ac:dyDescent="0.3">
      <c r="A84" s="3" t="s">
        <v>146</v>
      </c>
      <c r="B84" s="1">
        <v>44552</v>
      </c>
      <c r="C84">
        <v>22</v>
      </c>
      <c r="D84" t="s">
        <v>19</v>
      </c>
      <c r="E84">
        <v>2021</v>
      </c>
      <c r="F84">
        <v>41</v>
      </c>
      <c r="G84" s="8" t="str" cm="1">
        <f t="array" ref="G84">_xlfn.IFS(F84 &gt; 34, "Adults (35-64)", F84 &gt; 24, "Young Adults (25-34)", F84 &lt; 25, "Youth (&lt;25)")</f>
        <v>Adults (35-64)</v>
      </c>
      <c r="H84" t="s">
        <v>165</v>
      </c>
      <c r="I84" t="s">
        <v>45</v>
      </c>
      <c r="J84" t="s">
        <v>130</v>
      </c>
      <c r="K84" t="s">
        <v>23</v>
      </c>
      <c r="L84" t="s">
        <v>24</v>
      </c>
      <c r="M84" s="5" t="s">
        <v>49</v>
      </c>
      <c r="N84">
        <v>1</v>
      </c>
      <c r="O84" s="2">
        <v>1266</v>
      </c>
      <c r="P84" s="2">
        <v>2320</v>
      </c>
      <c r="Q84" s="2">
        <v>1054</v>
      </c>
      <c r="R84" s="2">
        <f t="shared" si="2"/>
        <v>1266</v>
      </c>
      <c r="S84" s="2">
        <f t="shared" si="3"/>
        <v>2320</v>
      </c>
    </row>
    <row r="85" spans="1:19" x14ac:dyDescent="0.3">
      <c r="A85" s="3" t="s">
        <v>147</v>
      </c>
      <c r="B85" s="1">
        <v>44553</v>
      </c>
      <c r="C85">
        <v>23</v>
      </c>
      <c r="D85" t="s">
        <v>19</v>
      </c>
      <c r="E85">
        <v>2021</v>
      </c>
      <c r="F85">
        <v>30</v>
      </c>
      <c r="G85" s="8" t="str" cm="1">
        <f t="array" ref="G85">_xlfn.IFS(F85 &gt; 34, "Adults (35-64)", F85 &gt; 24, "Young Adults (25-34)", F85 &lt; 25, "Youth (&lt;25)")</f>
        <v>Young Adults (25-34)</v>
      </c>
      <c r="H85" t="s">
        <v>164</v>
      </c>
      <c r="I85" t="s">
        <v>21</v>
      </c>
      <c r="J85" t="s">
        <v>64</v>
      </c>
      <c r="K85" t="s">
        <v>23</v>
      </c>
      <c r="L85" t="s">
        <v>24</v>
      </c>
      <c r="M85" s="5" t="s">
        <v>28</v>
      </c>
      <c r="N85">
        <v>1</v>
      </c>
      <c r="O85" s="2">
        <v>1266</v>
      </c>
      <c r="P85" s="2">
        <v>2320</v>
      </c>
      <c r="Q85" s="2">
        <v>1054</v>
      </c>
      <c r="R85" s="2">
        <f t="shared" si="2"/>
        <v>1266</v>
      </c>
      <c r="S85" s="2">
        <f t="shared" si="3"/>
        <v>2320</v>
      </c>
    </row>
    <row r="86" spans="1:19" x14ac:dyDescent="0.3">
      <c r="A86" s="3" t="s">
        <v>148</v>
      </c>
      <c r="B86" s="1">
        <v>44553</v>
      </c>
      <c r="C86">
        <v>23</v>
      </c>
      <c r="D86" t="s">
        <v>19</v>
      </c>
      <c r="E86">
        <v>2021</v>
      </c>
      <c r="F86">
        <v>31</v>
      </c>
      <c r="G86" s="8" t="str" cm="1">
        <f t="array" ref="G86">_xlfn.IFS(F86 &gt; 34, "Adults (35-64)", F86 &gt; 24, "Young Adults (25-34)", F86 &lt; 25, "Youth (&lt;25)")</f>
        <v>Young Adults (25-34)</v>
      </c>
      <c r="H86" t="s">
        <v>164</v>
      </c>
      <c r="I86" t="s">
        <v>53</v>
      </c>
      <c r="J86" t="s">
        <v>54</v>
      </c>
      <c r="K86" t="s">
        <v>23</v>
      </c>
      <c r="L86" t="s">
        <v>24</v>
      </c>
      <c r="M86" s="5" t="s">
        <v>56</v>
      </c>
      <c r="N86">
        <v>1</v>
      </c>
      <c r="O86" s="2">
        <v>1252</v>
      </c>
      <c r="P86" s="2">
        <v>2295</v>
      </c>
      <c r="Q86" s="2">
        <v>1043</v>
      </c>
      <c r="R86" s="2">
        <f t="shared" si="2"/>
        <v>1252</v>
      </c>
      <c r="S86" s="2">
        <f t="shared" si="3"/>
        <v>2295</v>
      </c>
    </row>
    <row r="87" spans="1:19" x14ac:dyDescent="0.3">
      <c r="A87" s="3" t="s">
        <v>149</v>
      </c>
      <c r="B87" s="1">
        <v>44553</v>
      </c>
      <c r="C87">
        <v>23</v>
      </c>
      <c r="D87" t="s">
        <v>19</v>
      </c>
      <c r="E87">
        <v>2021</v>
      </c>
      <c r="F87">
        <v>35</v>
      </c>
      <c r="G87" s="8" t="str" cm="1">
        <f t="array" ref="G87">_xlfn.IFS(F87 &gt; 34, "Adults (35-64)", F87 &gt; 24, "Young Adults (25-34)", F87 &lt; 25, "Youth (&lt;25)")</f>
        <v>Adults (35-64)</v>
      </c>
      <c r="H87" t="s">
        <v>164</v>
      </c>
      <c r="I87" t="s">
        <v>21</v>
      </c>
      <c r="J87" t="s">
        <v>22</v>
      </c>
      <c r="K87" t="s">
        <v>23</v>
      </c>
      <c r="L87" t="s">
        <v>24</v>
      </c>
      <c r="M87" s="5" t="s">
        <v>66</v>
      </c>
      <c r="N87">
        <v>1</v>
      </c>
      <c r="O87" s="2">
        <v>295</v>
      </c>
      <c r="P87" s="2">
        <v>540</v>
      </c>
      <c r="Q87" s="2">
        <v>245</v>
      </c>
      <c r="R87" s="2">
        <f t="shared" si="2"/>
        <v>295</v>
      </c>
      <c r="S87" s="2">
        <f t="shared" si="3"/>
        <v>540</v>
      </c>
    </row>
    <row r="88" spans="1:19" x14ac:dyDescent="0.3">
      <c r="A88" s="3" t="s">
        <v>150</v>
      </c>
      <c r="B88" s="1">
        <v>44554</v>
      </c>
      <c r="C88">
        <v>24</v>
      </c>
      <c r="D88" t="s">
        <v>19</v>
      </c>
      <c r="E88">
        <v>2021</v>
      </c>
      <c r="F88">
        <v>38</v>
      </c>
      <c r="G88" s="8" t="str" cm="1">
        <f t="array" ref="G88">_xlfn.IFS(F88 &gt; 34, "Adults (35-64)", F88 &gt; 24, "Young Adults (25-34)", F88 &lt; 25, "Youth (&lt;25)")</f>
        <v>Adults (35-64)</v>
      </c>
      <c r="H88" t="s">
        <v>165</v>
      </c>
      <c r="I88" t="s">
        <v>33</v>
      </c>
      <c r="J88" t="s">
        <v>48</v>
      </c>
      <c r="K88" t="s">
        <v>23</v>
      </c>
      <c r="L88" t="s">
        <v>24</v>
      </c>
      <c r="M88" s="5" t="s">
        <v>56</v>
      </c>
      <c r="N88">
        <v>4</v>
      </c>
      <c r="O88" s="2">
        <v>1252</v>
      </c>
      <c r="P88" s="2">
        <v>2295</v>
      </c>
      <c r="Q88" s="2">
        <v>4172</v>
      </c>
      <c r="R88" s="2">
        <f t="shared" si="2"/>
        <v>5008</v>
      </c>
      <c r="S88" s="2">
        <f t="shared" si="3"/>
        <v>9180</v>
      </c>
    </row>
  </sheetData>
  <phoneticPr fontId="18" type="noConversion"/>
  <conditionalFormatting sqref="S1:S1048576">
    <cfRule type="dataBar" priority="1">
      <dataBar>
        <cfvo type="min"/>
        <cfvo type="max"/>
        <color rgb="FF638EC6"/>
      </dataBar>
      <extLst>
        <ext xmlns:x14="http://schemas.microsoft.com/office/spreadsheetml/2009/9/main" uri="{B025F937-C7B1-47D3-B67F-A62EFF666E3E}">
          <x14:id>{F9598989-6AF4-4C9E-8CDC-A54D211D76A5}</x14:id>
        </ext>
      </extLst>
    </cfRule>
  </conditionalFormatting>
  <pageMargins left="0.7" right="0.7" top="0.75" bottom="0.75" header="0.3" footer="0.3"/>
  <ignoredErrors>
    <ignoredError sqref="A2" numberStoredAsText="1"/>
  </ignoredErrors>
  <extLst>
    <ext xmlns:x14="http://schemas.microsoft.com/office/spreadsheetml/2009/9/main" uri="{78C0D931-6437-407d-A8EE-F0AAD7539E65}">
      <x14:conditionalFormattings>
        <x14:conditionalFormatting xmlns:xm="http://schemas.microsoft.com/office/excel/2006/main">
          <x14:cfRule type="dataBar" id="{F9598989-6AF4-4C9E-8CDC-A54D211D76A5}">
            <x14:dataBar minLength="0" maxLength="100" border="1" negativeBarBorderColorSameAsPositive="0">
              <x14:cfvo type="autoMin"/>
              <x14:cfvo type="autoMax"/>
              <x14:borderColor rgb="FF638EC6"/>
              <x14:negativeFillColor rgb="FFFF0000"/>
              <x14:negativeBorderColor rgb="FFFF0000"/>
              <x14:axisColor rgb="FF000000"/>
            </x14:dataBar>
          </x14:cfRule>
          <xm:sqref>S1:S1048576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538F-9A0C-44B9-B2BD-25C2A253F850}">
  <dimension ref="A1:G45"/>
  <sheetViews>
    <sheetView zoomScale="91" zoomScaleNormal="60" workbookViewId="0">
      <selection activeCell="D17" sqref="D17"/>
    </sheetView>
  </sheetViews>
  <sheetFormatPr defaultRowHeight="14.4" x14ac:dyDescent="0.3"/>
  <cols>
    <col min="1" max="1" width="21.6640625" bestFit="1" customWidth="1"/>
    <col min="2" max="2" width="28.44140625" bestFit="1" customWidth="1"/>
    <col min="3" max="3" width="20.6640625" bestFit="1" customWidth="1"/>
    <col min="5" max="5" width="23.6640625" bestFit="1" customWidth="1"/>
    <col min="6" max="6" width="14.88671875" bestFit="1" customWidth="1"/>
    <col min="7" max="7" width="15.33203125" bestFit="1" customWidth="1"/>
    <col min="12" max="12" width="18.21875" bestFit="1" customWidth="1"/>
    <col min="13" max="13" width="20.6640625" bestFit="1" customWidth="1"/>
  </cols>
  <sheetData>
    <row r="1" spans="1:7" x14ac:dyDescent="0.3">
      <c r="F1" s="10" t="s">
        <v>1</v>
      </c>
      <c r="G1" t="s">
        <v>152</v>
      </c>
    </row>
    <row r="2" spans="1:7" x14ac:dyDescent="0.3">
      <c r="F2" s="13">
        <v>44531</v>
      </c>
      <c r="G2" s="15">
        <v>11500</v>
      </c>
    </row>
    <row r="3" spans="1:7" x14ac:dyDescent="0.3">
      <c r="A3" s="10" t="s">
        <v>7</v>
      </c>
      <c r="B3" t="s">
        <v>154</v>
      </c>
      <c r="C3" t="s">
        <v>152</v>
      </c>
      <c r="F3" s="13">
        <v>44532</v>
      </c>
      <c r="G3" s="15">
        <v>2307</v>
      </c>
    </row>
    <row r="4" spans="1:7" x14ac:dyDescent="0.3">
      <c r="A4" s="11" t="s">
        <v>21</v>
      </c>
      <c r="B4" s="12">
        <v>0.36142406110329128</v>
      </c>
      <c r="C4" s="14">
        <v>128899</v>
      </c>
      <c r="F4" s="13">
        <v>44533</v>
      </c>
      <c r="G4" s="15">
        <v>9180</v>
      </c>
    </row>
    <row r="5" spans="1:7" x14ac:dyDescent="0.3">
      <c r="A5" s="11" t="s">
        <v>33</v>
      </c>
      <c r="B5" s="12">
        <v>0.31265526774748909</v>
      </c>
      <c r="C5" s="14">
        <v>111506</v>
      </c>
      <c r="F5" s="13">
        <v>44534</v>
      </c>
      <c r="G5" s="15">
        <v>3076</v>
      </c>
    </row>
    <row r="6" spans="1:7" x14ac:dyDescent="0.3">
      <c r="A6" s="11" t="s">
        <v>81</v>
      </c>
      <c r="B6" s="12">
        <v>0.12947157093107373</v>
      </c>
      <c r="C6" s="14">
        <v>46175</v>
      </c>
      <c r="F6" s="13">
        <v>44535</v>
      </c>
      <c r="G6" s="15">
        <v>22975</v>
      </c>
    </row>
    <row r="7" spans="1:7" x14ac:dyDescent="0.3">
      <c r="A7" s="11" t="s">
        <v>45</v>
      </c>
      <c r="B7" s="12">
        <v>8.4146006359318307E-2</v>
      </c>
      <c r="C7" s="14">
        <v>30010</v>
      </c>
      <c r="F7" s="13">
        <v>44536</v>
      </c>
      <c r="G7" s="15">
        <v>9217</v>
      </c>
    </row>
    <row r="8" spans="1:7" x14ac:dyDescent="0.3">
      <c r="A8" s="11" t="s">
        <v>53</v>
      </c>
      <c r="B8" s="12">
        <v>5.630295927008036E-2</v>
      </c>
      <c r="C8" s="14">
        <v>20080</v>
      </c>
      <c r="F8" s="13">
        <v>44537</v>
      </c>
      <c r="G8" s="15">
        <v>7716</v>
      </c>
    </row>
    <row r="9" spans="1:7" x14ac:dyDescent="0.3">
      <c r="A9" s="11" t="s">
        <v>26</v>
      </c>
      <c r="B9" s="12">
        <v>5.6000134588747259E-2</v>
      </c>
      <c r="C9" s="14">
        <v>19972</v>
      </c>
      <c r="F9" s="13">
        <v>44538</v>
      </c>
      <c r="G9" s="15">
        <v>12080</v>
      </c>
    </row>
    <row r="10" spans="1:7" x14ac:dyDescent="0.3">
      <c r="A10" s="11" t="s">
        <v>153</v>
      </c>
      <c r="B10" s="12">
        <v>1</v>
      </c>
      <c r="C10" s="14">
        <v>356642</v>
      </c>
      <c r="F10" s="13">
        <v>44539</v>
      </c>
      <c r="G10" s="15">
        <v>9070</v>
      </c>
    </row>
    <row r="11" spans="1:7" x14ac:dyDescent="0.3">
      <c r="F11" s="13">
        <v>44540</v>
      </c>
      <c r="G11" s="15">
        <v>17710</v>
      </c>
    </row>
    <row r="12" spans="1:7" x14ac:dyDescent="0.3">
      <c r="F12" s="13">
        <v>44541</v>
      </c>
      <c r="G12" s="15">
        <v>13807</v>
      </c>
    </row>
    <row r="13" spans="1:7" x14ac:dyDescent="0.3">
      <c r="F13" s="13">
        <v>44542</v>
      </c>
      <c r="G13" s="15">
        <v>21586</v>
      </c>
    </row>
    <row r="14" spans="1:7" x14ac:dyDescent="0.3">
      <c r="F14" s="13">
        <v>44543</v>
      </c>
      <c r="G14" s="15">
        <v>12115</v>
      </c>
    </row>
    <row r="15" spans="1:7" x14ac:dyDescent="0.3">
      <c r="F15" s="13">
        <v>44544</v>
      </c>
      <c r="G15" s="15">
        <v>7704</v>
      </c>
    </row>
    <row r="16" spans="1:7" x14ac:dyDescent="0.3">
      <c r="F16" s="13">
        <v>44545</v>
      </c>
      <c r="G16" s="15">
        <v>2320</v>
      </c>
    </row>
    <row r="17" spans="1:7" x14ac:dyDescent="0.3">
      <c r="A17" s="10" t="s">
        <v>167</v>
      </c>
      <c r="B17" t="s">
        <v>154</v>
      </c>
      <c r="C17" t="s">
        <v>152</v>
      </c>
      <c r="F17" s="13">
        <v>44546</v>
      </c>
      <c r="G17" s="15">
        <v>11500</v>
      </c>
    </row>
    <row r="18" spans="1:7" x14ac:dyDescent="0.3">
      <c r="A18" s="11" t="s">
        <v>20</v>
      </c>
      <c r="B18" s="12">
        <v>0.56545779801593754</v>
      </c>
      <c r="C18" s="14">
        <v>201666</v>
      </c>
      <c r="F18" s="13">
        <v>44547</v>
      </c>
      <c r="G18" s="15">
        <v>7729</v>
      </c>
    </row>
    <row r="19" spans="1:7" x14ac:dyDescent="0.3">
      <c r="A19" s="11" t="s">
        <v>32</v>
      </c>
      <c r="B19" s="12">
        <v>0.3354792761368543</v>
      </c>
      <c r="C19" s="14">
        <v>119646</v>
      </c>
      <c r="F19" s="13">
        <v>44548</v>
      </c>
      <c r="G19" s="15">
        <v>32307</v>
      </c>
    </row>
    <row r="20" spans="1:7" x14ac:dyDescent="0.3">
      <c r="A20" s="11" t="s">
        <v>38</v>
      </c>
      <c r="B20" s="12">
        <v>9.9062925847208119E-2</v>
      </c>
      <c r="C20" s="14">
        <v>35330</v>
      </c>
      <c r="F20" s="13">
        <v>44549</v>
      </c>
      <c r="G20" s="15">
        <v>69650</v>
      </c>
    </row>
    <row r="21" spans="1:7" x14ac:dyDescent="0.3">
      <c r="A21" s="11" t="s">
        <v>153</v>
      </c>
      <c r="B21" s="12">
        <v>1</v>
      </c>
      <c r="C21" s="14">
        <v>356642</v>
      </c>
      <c r="F21" s="13">
        <v>44550</v>
      </c>
      <c r="G21" s="15">
        <v>28940</v>
      </c>
    </row>
    <row r="22" spans="1:7" x14ac:dyDescent="0.3">
      <c r="F22" s="13">
        <v>44551</v>
      </c>
      <c r="G22" s="15">
        <v>8498</v>
      </c>
    </row>
    <row r="23" spans="1:7" x14ac:dyDescent="0.3">
      <c r="F23" s="13">
        <v>44552</v>
      </c>
      <c r="G23" s="15">
        <v>21320</v>
      </c>
    </row>
    <row r="24" spans="1:7" x14ac:dyDescent="0.3">
      <c r="F24" s="13">
        <v>44553</v>
      </c>
      <c r="G24" s="15">
        <v>5155</v>
      </c>
    </row>
    <row r="25" spans="1:7" x14ac:dyDescent="0.3">
      <c r="F25" s="13">
        <v>44554</v>
      </c>
      <c r="G25" s="15">
        <v>9180</v>
      </c>
    </row>
    <row r="26" spans="1:7" x14ac:dyDescent="0.3">
      <c r="A26" s="10" t="s">
        <v>168</v>
      </c>
      <c r="B26" t="s">
        <v>152</v>
      </c>
      <c r="F26" s="13" t="s">
        <v>153</v>
      </c>
      <c r="G26" s="14">
        <v>356642</v>
      </c>
    </row>
    <row r="27" spans="1:7" x14ac:dyDescent="0.3">
      <c r="A27" s="11" t="s">
        <v>25</v>
      </c>
      <c r="B27" s="14">
        <v>71145</v>
      </c>
    </row>
    <row r="28" spans="1:7" x14ac:dyDescent="0.3">
      <c r="A28" s="11" t="s">
        <v>39</v>
      </c>
      <c r="B28" s="14">
        <v>61965</v>
      </c>
    </row>
    <row r="29" spans="1:7" x14ac:dyDescent="0.3">
      <c r="A29" s="11" t="s">
        <v>49</v>
      </c>
      <c r="B29" s="14">
        <v>58000</v>
      </c>
    </row>
    <row r="30" spans="1:7" x14ac:dyDescent="0.3">
      <c r="A30" s="11" t="s">
        <v>56</v>
      </c>
      <c r="B30" s="14">
        <v>36720</v>
      </c>
    </row>
    <row r="31" spans="1:7" x14ac:dyDescent="0.3">
      <c r="A31" s="11" t="s">
        <v>28</v>
      </c>
      <c r="B31" s="14">
        <v>34800</v>
      </c>
    </row>
    <row r="32" spans="1:7" x14ac:dyDescent="0.3">
      <c r="A32" s="11" t="s">
        <v>105</v>
      </c>
      <c r="B32" s="14">
        <v>23200</v>
      </c>
    </row>
    <row r="33" spans="1:2" x14ac:dyDescent="0.3">
      <c r="A33" s="11" t="s">
        <v>69</v>
      </c>
      <c r="B33" s="14">
        <v>20250</v>
      </c>
    </row>
    <row r="34" spans="1:2" x14ac:dyDescent="0.3">
      <c r="A34" s="11" t="s">
        <v>123</v>
      </c>
      <c r="B34" s="14">
        <v>13500</v>
      </c>
    </row>
    <row r="35" spans="1:2" x14ac:dyDescent="0.3">
      <c r="A35" s="11" t="s">
        <v>30</v>
      </c>
      <c r="B35" s="14">
        <v>9997</v>
      </c>
    </row>
    <row r="36" spans="1:2" x14ac:dyDescent="0.3">
      <c r="A36" s="11" t="s">
        <v>35</v>
      </c>
      <c r="B36" s="14">
        <v>6921</v>
      </c>
    </row>
    <row r="37" spans="1:2" x14ac:dyDescent="0.3">
      <c r="A37" s="11" t="s">
        <v>62</v>
      </c>
      <c r="B37" s="14">
        <v>5085</v>
      </c>
    </row>
    <row r="38" spans="1:2" x14ac:dyDescent="0.3">
      <c r="A38" s="11" t="s">
        <v>59</v>
      </c>
      <c r="B38" s="14">
        <v>4614</v>
      </c>
    </row>
    <row r="39" spans="1:2" x14ac:dyDescent="0.3">
      <c r="A39" s="11" t="s">
        <v>78</v>
      </c>
      <c r="B39" s="14">
        <v>3400</v>
      </c>
    </row>
    <row r="40" spans="1:2" x14ac:dyDescent="0.3">
      <c r="A40" s="11" t="s">
        <v>120</v>
      </c>
      <c r="B40" s="14">
        <v>2160</v>
      </c>
    </row>
    <row r="41" spans="1:2" x14ac:dyDescent="0.3">
      <c r="A41" s="11" t="s">
        <v>135</v>
      </c>
      <c r="B41" s="14">
        <v>1620</v>
      </c>
    </row>
    <row r="42" spans="1:2" x14ac:dyDescent="0.3">
      <c r="A42" s="11" t="s">
        <v>76</v>
      </c>
      <c r="B42" s="14">
        <v>1620</v>
      </c>
    </row>
    <row r="43" spans="1:2" x14ac:dyDescent="0.3">
      <c r="A43" s="11" t="s">
        <v>66</v>
      </c>
      <c r="B43" s="14">
        <v>1080</v>
      </c>
    </row>
    <row r="44" spans="1:2" x14ac:dyDescent="0.3">
      <c r="A44" s="11" t="s">
        <v>94</v>
      </c>
      <c r="B44" s="14">
        <v>565</v>
      </c>
    </row>
    <row r="45" spans="1:2" x14ac:dyDescent="0.3">
      <c r="A45" s="11" t="s">
        <v>153</v>
      </c>
      <c r="B45" s="14">
        <v>356642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5917-099F-4BD9-9E9F-77929C98EFD7}">
  <dimension ref="A1:U11"/>
  <sheetViews>
    <sheetView showGridLines="0" tabSelected="1" topLeftCell="A6" zoomScale="76" zoomScaleNormal="60" workbookViewId="0">
      <selection activeCell="O21" sqref="O21"/>
    </sheetView>
  </sheetViews>
  <sheetFormatPr defaultRowHeight="14.4" x14ac:dyDescent="0.3"/>
  <sheetData>
    <row r="1" spans="1:21" ht="14.4" customHeight="1" x14ac:dyDescent="0.3">
      <c r="A1" s="17" t="s">
        <v>163</v>
      </c>
      <c r="B1" s="17"/>
      <c r="C1" s="17"/>
      <c r="D1" s="17"/>
      <c r="E1" s="17"/>
      <c r="F1" s="17"/>
      <c r="G1" s="17"/>
      <c r="H1" s="17"/>
      <c r="I1" s="17"/>
      <c r="J1" s="17"/>
      <c r="K1" s="17"/>
      <c r="L1" s="17"/>
      <c r="M1" s="17"/>
      <c r="N1" s="17"/>
      <c r="O1" s="17"/>
      <c r="P1" s="17"/>
      <c r="Q1" s="17"/>
      <c r="R1" s="17"/>
      <c r="S1" s="17"/>
      <c r="T1" s="17"/>
      <c r="U1" s="17"/>
    </row>
    <row r="2" spans="1:21" x14ac:dyDescent="0.3">
      <c r="A2" s="17"/>
      <c r="B2" s="17"/>
      <c r="C2" s="17"/>
      <c r="D2" s="17"/>
      <c r="E2" s="17"/>
      <c r="F2" s="17"/>
      <c r="G2" s="17"/>
      <c r="H2" s="17"/>
      <c r="I2" s="17"/>
      <c r="J2" s="17"/>
      <c r="K2" s="17"/>
      <c r="L2" s="17"/>
      <c r="M2" s="17"/>
      <c r="N2" s="17"/>
      <c r="O2" s="17"/>
      <c r="P2" s="17"/>
      <c r="Q2" s="17"/>
      <c r="R2" s="17"/>
      <c r="S2" s="17"/>
      <c r="T2" s="17"/>
      <c r="U2" s="17"/>
    </row>
    <row r="3" spans="1:21" x14ac:dyDescent="0.3">
      <c r="A3" s="17"/>
      <c r="B3" s="17"/>
      <c r="C3" s="17"/>
      <c r="D3" s="17"/>
      <c r="E3" s="17"/>
      <c r="F3" s="17"/>
      <c r="G3" s="17"/>
      <c r="H3" s="17"/>
      <c r="I3" s="17"/>
      <c r="J3" s="17"/>
      <c r="K3" s="17"/>
      <c r="L3" s="17"/>
      <c r="M3" s="17"/>
      <c r="N3" s="17"/>
      <c r="O3" s="17"/>
      <c r="P3" s="17"/>
      <c r="Q3" s="17"/>
      <c r="R3" s="17"/>
      <c r="S3" s="17"/>
      <c r="T3" s="17"/>
      <c r="U3" s="17"/>
    </row>
    <row r="4" spans="1:21" x14ac:dyDescent="0.3">
      <c r="A4" s="17"/>
      <c r="B4" s="17"/>
      <c r="C4" s="17"/>
      <c r="D4" s="17"/>
      <c r="E4" s="17"/>
      <c r="F4" s="17"/>
      <c r="G4" s="17"/>
      <c r="H4" s="17"/>
      <c r="I4" s="17"/>
      <c r="J4" s="17"/>
      <c r="K4" s="17"/>
      <c r="L4" s="17"/>
      <c r="M4" s="17"/>
      <c r="N4" s="17"/>
      <c r="O4" s="17"/>
      <c r="P4" s="17"/>
      <c r="Q4" s="17"/>
      <c r="R4" s="17"/>
      <c r="S4" s="17"/>
      <c r="T4" s="17"/>
      <c r="U4" s="17"/>
    </row>
    <row r="5" spans="1:21" x14ac:dyDescent="0.3">
      <c r="A5" s="17"/>
      <c r="B5" s="17"/>
      <c r="C5" s="17"/>
      <c r="D5" s="17"/>
      <c r="E5" s="17"/>
      <c r="F5" s="17"/>
      <c r="G5" s="17"/>
      <c r="H5" s="17"/>
      <c r="I5" s="17"/>
      <c r="J5" s="17"/>
      <c r="K5" s="17"/>
      <c r="L5" s="17"/>
      <c r="M5" s="17"/>
      <c r="N5" s="17"/>
      <c r="O5" s="17"/>
      <c r="P5" s="17"/>
      <c r="Q5" s="17"/>
      <c r="R5" s="17"/>
      <c r="S5" s="17"/>
      <c r="T5" s="17"/>
      <c r="U5" s="17"/>
    </row>
    <row r="6" spans="1:21" x14ac:dyDescent="0.3">
      <c r="A6" s="17"/>
      <c r="B6" s="17"/>
      <c r="C6" s="17"/>
      <c r="D6" s="17"/>
      <c r="E6" s="17"/>
      <c r="F6" s="17"/>
      <c r="G6" s="17"/>
      <c r="H6" s="17"/>
      <c r="I6" s="17"/>
      <c r="J6" s="17"/>
      <c r="K6" s="17"/>
      <c r="L6" s="17"/>
      <c r="M6" s="17"/>
      <c r="N6" s="17"/>
      <c r="O6" s="17"/>
      <c r="P6" s="17"/>
      <c r="Q6" s="17"/>
      <c r="R6" s="17"/>
      <c r="S6" s="17"/>
      <c r="T6" s="17"/>
      <c r="U6" s="17"/>
    </row>
    <row r="7" spans="1:21" x14ac:dyDescent="0.3">
      <c r="A7" s="17"/>
      <c r="B7" s="17"/>
      <c r="C7" s="17"/>
      <c r="D7" s="17"/>
      <c r="E7" s="17"/>
      <c r="F7" s="17"/>
      <c r="G7" s="17"/>
      <c r="H7" s="17"/>
      <c r="I7" s="17"/>
      <c r="J7" s="17"/>
      <c r="K7" s="17"/>
      <c r="L7" s="17"/>
      <c r="M7" s="17"/>
      <c r="N7" s="17"/>
      <c r="O7" s="17"/>
      <c r="P7" s="17"/>
      <c r="Q7" s="17"/>
      <c r="R7" s="17"/>
      <c r="S7" s="17"/>
      <c r="T7" s="17"/>
      <c r="U7" s="17"/>
    </row>
    <row r="8" spans="1:21" x14ac:dyDescent="0.3">
      <c r="A8" s="17"/>
      <c r="B8" s="17"/>
      <c r="C8" s="17"/>
      <c r="D8" s="17"/>
      <c r="E8" s="17"/>
      <c r="F8" s="17"/>
      <c r="G8" s="17"/>
      <c r="H8" s="17"/>
      <c r="I8" s="17"/>
      <c r="J8" s="17"/>
      <c r="K8" s="17"/>
      <c r="L8" s="17"/>
      <c r="M8" s="17"/>
      <c r="N8" s="17"/>
      <c r="O8" s="17"/>
      <c r="P8" s="17"/>
      <c r="Q8" s="17"/>
      <c r="R8" s="17"/>
      <c r="S8" s="17"/>
      <c r="T8" s="17"/>
      <c r="U8" s="17"/>
    </row>
    <row r="9" spans="1:21" x14ac:dyDescent="0.3">
      <c r="A9" s="17"/>
      <c r="B9" s="17"/>
      <c r="C9" s="17"/>
      <c r="D9" s="17"/>
      <c r="E9" s="17"/>
      <c r="F9" s="17"/>
      <c r="G9" s="17"/>
      <c r="H9" s="17"/>
      <c r="I9" s="17"/>
      <c r="J9" s="17"/>
      <c r="K9" s="17"/>
      <c r="L9" s="17"/>
      <c r="M9" s="17"/>
      <c r="N9" s="17"/>
      <c r="O9" s="17"/>
      <c r="P9" s="17"/>
      <c r="Q9" s="17"/>
      <c r="R9" s="17"/>
      <c r="S9" s="17"/>
      <c r="T9" s="17"/>
      <c r="U9" s="17"/>
    </row>
    <row r="10" spans="1:21" x14ac:dyDescent="0.3">
      <c r="A10" s="17"/>
      <c r="B10" s="17"/>
      <c r="C10" s="17"/>
      <c r="D10" s="17"/>
      <c r="E10" s="17"/>
      <c r="F10" s="17"/>
      <c r="G10" s="17"/>
      <c r="H10" s="17"/>
      <c r="I10" s="17"/>
      <c r="J10" s="17"/>
      <c r="K10" s="17"/>
      <c r="L10" s="17"/>
      <c r="M10" s="17"/>
      <c r="N10" s="17"/>
      <c r="O10" s="17"/>
      <c r="P10" s="17"/>
      <c r="Q10" s="17"/>
      <c r="R10" s="17"/>
      <c r="S10" s="17"/>
      <c r="T10" s="17"/>
      <c r="U10" s="17"/>
    </row>
    <row r="11" spans="1:21" x14ac:dyDescent="0.3">
      <c r="A11" s="17"/>
      <c r="B11" s="17"/>
      <c r="C11" s="17"/>
      <c r="D11" s="17"/>
      <c r="E11" s="17"/>
      <c r="F11" s="17"/>
      <c r="G11" s="17"/>
      <c r="H11" s="17"/>
      <c r="I11" s="17"/>
      <c r="J11" s="17"/>
      <c r="K11" s="17"/>
      <c r="L11" s="17"/>
      <c r="M11" s="17"/>
      <c r="N11" s="17"/>
      <c r="O11" s="17"/>
      <c r="P11" s="17"/>
      <c r="Q11" s="17"/>
      <c r="R11" s="17"/>
      <c r="S11" s="17"/>
      <c r="T11" s="17"/>
      <c r="U11" s="17"/>
    </row>
  </sheetData>
  <mergeCells count="1">
    <mergeCell ref="A1:U11"/>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8F9F34832A35489A19D5E200F54CC8" ma:contentTypeVersion="17" ma:contentTypeDescription="Create a new document." ma:contentTypeScope="" ma:versionID="4667fbbc43b4318bb111874a548e13d5">
  <xsd:schema xmlns:xsd="http://www.w3.org/2001/XMLSchema" xmlns:xs="http://www.w3.org/2001/XMLSchema" xmlns:p="http://schemas.microsoft.com/office/2006/metadata/properties" xmlns:ns2="6cf0ffbd-cd96-4ba4-bd4f-bd34e8409846" xmlns:ns3="ef7ae401-bd17-41a5-97cb-ef653218410e" targetNamespace="http://schemas.microsoft.com/office/2006/metadata/properties" ma:root="true" ma:fieldsID="750e449e756990df47b00428a15370bb" ns2:_="" ns3:_="">
    <xsd:import namespace="6cf0ffbd-cd96-4ba4-bd4f-bd34e8409846"/>
    <xsd:import namespace="ef7ae401-bd17-41a5-97cb-ef65321841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TaxCatchAll"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0ffbd-cd96-4ba4-bd4f-bd34e8409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f7ae401-bd17-41a5-97cb-ef65321841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caefe5af-a435-4393-a14b-6f721e236a53}" ma:internalName="TaxCatchAll" ma:showField="CatchAllData" ma:web="ef7ae401-bd17-41a5-97cb-ef653218410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cf0ffbd-cd96-4ba4-bd4f-bd34e8409846">
      <Terms xmlns="http://schemas.microsoft.com/office/infopath/2007/PartnerControls"/>
    </lcf76f155ced4ddcb4097134ff3c332f>
    <TaxCatchAll xmlns="ef7ae401-bd17-41a5-97cb-ef653218410e" xsi:nil="true"/>
  </documentManagement>
</p:properties>
</file>

<file path=customXml/itemProps1.xml><?xml version="1.0" encoding="utf-8"?>
<ds:datastoreItem xmlns:ds="http://schemas.openxmlformats.org/officeDocument/2006/customXml" ds:itemID="{6A77C7D5-983C-4B15-A63B-38F48A7EACDF}">
  <ds:schemaRefs>
    <ds:schemaRef ds:uri="http://schemas.microsoft.com/sharepoint/v3/contenttype/forms"/>
  </ds:schemaRefs>
</ds:datastoreItem>
</file>

<file path=customXml/itemProps2.xml><?xml version="1.0" encoding="utf-8"?>
<ds:datastoreItem xmlns:ds="http://schemas.openxmlformats.org/officeDocument/2006/customXml" ds:itemID="{700A3249-61A6-4732-B467-CFA4F502C1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0ffbd-cd96-4ba4-bd4f-bd34e8409846"/>
    <ds:schemaRef ds:uri="ef7ae401-bd17-41a5-97cb-ef653218410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0E83AF8-2C50-4089-9716-0DC4D6C9EB5B}">
  <ds:schemaRefs>
    <ds:schemaRef ds:uri="http://schemas.microsoft.com/office/2006/metadata/properties"/>
    <ds:schemaRef ds:uri="http://schemas.microsoft.com/office/infopath/2007/PartnerControls"/>
    <ds:schemaRef ds:uri="6cf0ffbd-cd96-4ba4-bd4f-bd34e8409846"/>
    <ds:schemaRef ds:uri="ef7ae401-bd17-41a5-97cb-ef653218410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 Sales</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Pickard, John</dc:creator>
  <cp:keywords/>
  <dc:description/>
  <cp:lastModifiedBy>Oleksandr Detsyk</cp:lastModifiedBy>
  <cp:revision/>
  <dcterms:created xsi:type="dcterms:W3CDTF">2022-11-04T20:14:11Z</dcterms:created>
  <dcterms:modified xsi:type="dcterms:W3CDTF">2025-05-17T10:26:14Z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0x010100198F9F34832A35489A19D5E200F54CC8</vt:lpwstr>
  </property>
</Properties>
</file>