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LU разложение" sheetId="1" r:id="rId1"/>
    <sheet name="Метод прогонки " sheetId="2" r:id="rId2"/>
    <sheet name="Метод итераци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3" i="3"/>
  <c r="H2" i="3"/>
  <c r="F11" i="1" l="1"/>
  <c r="E11" i="1"/>
  <c r="D11" i="1"/>
  <c r="E10" i="1"/>
  <c r="D10" i="1"/>
  <c r="D9" i="1"/>
  <c r="D7" i="1"/>
  <c r="F6" i="1"/>
  <c r="D6" i="1"/>
  <c r="F5" i="1"/>
  <c r="E5" i="1"/>
  <c r="D5" i="1"/>
  <c r="F9" i="1" s="1"/>
  <c r="I5" i="1" l="1"/>
  <c r="E9" i="1"/>
  <c r="E7" i="1" s="1"/>
  <c r="E6" i="1" l="1"/>
  <c r="F10" i="1" s="1"/>
  <c r="F7" i="1" s="1"/>
  <c r="I6" i="1" l="1"/>
  <c r="I7" i="1" l="1"/>
  <c r="I11" i="1" s="1"/>
  <c r="I10" i="1" s="1"/>
  <c r="I9" i="1" s="1"/>
  <c r="A20" i="3" l="1"/>
  <c r="D14" i="3"/>
  <c r="B14" i="3"/>
  <c r="D13" i="3"/>
  <c r="C13" i="3"/>
  <c r="B12" i="3"/>
  <c r="C9" i="3"/>
  <c r="C14" i="3" s="1"/>
  <c r="B9" i="3"/>
  <c r="D8" i="3"/>
  <c r="B8" i="3"/>
  <c r="B13" i="3" s="1"/>
  <c r="E7" i="3"/>
  <c r="H12" i="3" s="1"/>
  <c r="B19" i="3" s="1"/>
  <c r="D7" i="3"/>
  <c r="D12" i="3" s="1"/>
  <c r="C7" i="3"/>
  <c r="C12" i="3" s="1"/>
  <c r="E9" i="3"/>
  <c r="H14" i="3" s="1"/>
  <c r="D19" i="3" s="1"/>
  <c r="E8" i="3"/>
  <c r="H13" i="3" s="1"/>
  <c r="C19" i="3" s="1"/>
  <c r="K1" i="2"/>
  <c r="H1" i="2"/>
  <c r="H2" i="2" s="1"/>
  <c r="B20" i="3" l="1"/>
  <c r="C20" i="3"/>
  <c r="D20" i="3"/>
  <c r="K2" i="2"/>
  <c r="K3" i="2" s="1"/>
  <c r="H3" i="2"/>
  <c r="C21" i="3" l="1"/>
  <c r="D22" i="3" s="1"/>
  <c r="B21" i="3"/>
  <c r="E20" i="3"/>
  <c r="A21" i="3" s="1"/>
  <c r="D21" i="3"/>
  <c r="H4" i="2"/>
  <c r="K4" i="2"/>
  <c r="N1" i="2" s="1"/>
  <c r="N2" i="2" s="1"/>
  <c r="N3" i="2" s="1"/>
  <c r="N4" i="2" s="1"/>
  <c r="E21" i="3" l="1"/>
  <c r="A22" i="3" s="1"/>
  <c r="B22" i="3"/>
  <c r="C22" i="3"/>
  <c r="B23" i="3" s="1"/>
  <c r="E22" i="3" l="1"/>
  <c r="A23" i="3" s="1"/>
  <c r="D23" i="3"/>
  <c r="C24" i="3" s="1"/>
  <c r="C23" i="3"/>
  <c r="B24" i="3" l="1"/>
  <c r="D25" i="3" s="1"/>
  <c r="E23" i="3"/>
  <c r="A24" i="3" s="1"/>
  <c r="D24" i="3"/>
  <c r="B25" i="3" s="1"/>
  <c r="C26" i="3" l="1"/>
  <c r="C25" i="3"/>
  <c r="B26" i="3" s="1"/>
  <c r="E24" i="3"/>
  <c r="A25" i="3" s="1"/>
  <c r="E25" i="3" l="1"/>
  <c r="A26" i="3" s="1"/>
  <c r="D26" i="3"/>
  <c r="E26" i="3"/>
  <c r="C27" i="3"/>
  <c r="D27" i="3"/>
  <c r="B27" i="3"/>
  <c r="A27" i="3" l="1"/>
  <c r="E27" i="3"/>
  <c r="A28" i="3" s="1"/>
  <c r="C28" i="3"/>
  <c r="B31" i="3" s="1"/>
  <c r="D28" i="3"/>
  <c r="B32" i="3" s="1"/>
  <c r="B28" i="3"/>
  <c r="B30" i="3" l="1"/>
  <c r="E28" i="3"/>
  <c r="B36" i="3" l="1"/>
  <c r="B34" i="3"/>
  <c r="B35" i="3"/>
  <c r="F34" i="3" a="1"/>
  <c r="F36" i="3" l="1"/>
  <c r="F35" i="3"/>
  <c r="F34" i="3"/>
</calcChain>
</file>

<file path=xl/sharedStrings.xml><?xml version="1.0" encoding="utf-8"?>
<sst xmlns="http://schemas.openxmlformats.org/spreadsheetml/2006/main" count="39" uniqueCount="33">
  <si>
    <t>А =</t>
  </si>
  <si>
    <t>Y1</t>
  </si>
  <si>
    <t>C =</t>
  </si>
  <si>
    <t>Y2</t>
  </si>
  <si>
    <t>Y3</t>
  </si>
  <si>
    <t>X1</t>
  </si>
  <si>
    <t>B =</t>
  </si>
  <si>
    <t>X2</t>
  </si>
  <si>
    <t>X3</t>
  </si>
  <si>
    <t>p1</t>
  </si>
  <si>
    <t>q1</t>
  </si>
  <si>
    <t>x4</t>
  </si>
  <si>
    <t>p2</t>
  </si>
  <si>
    <t>q2</t>
  </si>
  <si>
    <t>x3</t>
  </si>
  <si>
    <t>p3</t>
  </si>
  <si>
    <t>q3</t>
  </si>
  <si>
    <t>x2</t>
  </si>
  <si>
    <t>p4</t>
  </si>
  <si>
    <t>q4</t>
  </si>
  <si>
    <t>x1</t>
  </si>
  <si>
    <t>A =</t>
  </si>
  <si>
    <t xml:space="preserve">b = </t>
  </si>
  <si>
    <t>x1*</t>
  </si>
  <si>
    <t>x2*</t>
  </si>
  <si>
    <t>x3*</t>
  </si>
  <si>
    <t>a =</t>
  </si>
  <si>
    <t>b =</t>
  </si>
  <si>
    <t>k</t>
  </si>
  <si>
    <t>x1(k)</t>
  </si>
  <si>
    <t>x2(k)</t>
  </si>
  <si>
    <t>x3(k)</t>
  </si>
  <si>
    <t>|x(k+1)-x(k)|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</si>
</sst>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9.5"/>
      <color rgb="FF000000"/>
      <name val="Arial"/>
      <family val="2"/>
      <charset val="204"/>
    </font>
    <font>
      <sz val="13"/>
      <color rgb="FF000000"/>
      <name val="Times New Roman"/>
      <family val="1"/>
      <charset val="204"/>
    </font>
    <font>
      <sz val="36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Border="1"/>
    <xf numFmtId="0" fontId="0" fillId="0" borderId="0" xfId="0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" fontId="0" fillId="0" borderId="0" xfId="0" applyNumberFormat="1"/>
    <xf numFmtId="0" fontId="0" fillId="2" borderId="0" xfId="0" applyFill="1"/>
    <xf numFmtId="0" fontId="0" fillId="2" borderId="1" xfId="0" applyFill="1" applyBorder="1"/>
    <xf numFmtId="0" fontId="7" fillId="2" borderId="0" xfId="0" applyFont="1" applyFill="1"/>
    <xf numFmtId="0" fontId="6" fillId="0" borderId="0" xfId="0" applyFont="1" applyAlignment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34</xdr:row>
      <xdr:rowOff>0</xdr:rowOff>
    </xdr:from>
    <xdr:to>
      <xdr:col>4</xdr:col>
      <xdr:colOff>314325</xdr:colOff>
      <xdr:row>35</xdr:row>
      <xdr:rowOff>104775</xdr:rowOff>
    </xdr:to>
    <xdr:sp macro="" textlink="">
      <xdr:nvSpPr>
        <xdr:cNvPr id="3" name="TextBox 2"/>
        <xdr:cNvSpPr txBox="1"/>
      </xdr:nvSpPr>
      <xdr:spPr>
        <a:xfrm>
          <a:off x="1876425" y="6477000"/>
          <a:ext cx="876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ru-RU" sz="1100"/>
            <a:t>Проверка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zoomScale="84" zoomScaleNormal="84" workbookViewId="0">
      <selection activeCell="G20" sqref="G20"/>
    </sheetView>
  </sheetViews>
  <sheetFormatPr defaultRowHeight="15" x14ac:dyDescent="0.25"/>
  <cols>
    <col min="3" max="3" width="9.140625" customWidth="1"/>
  </cols>
  <sheetData>
    <row r="1" spans="2:9" ht="15.75" x14ac:dyDescent="0.25">
      <c r="B1" s="1"/>
      <c r="C1" s="2">
        <v>0.21</v>
      </c>
      <c r="D1" s="2">
        <v>-0.45</v>
      </c>
      <c r="E1" s="2">
        <v>-0.2</v>
      </c>
      <c r="F1" s="2">
        <v>-1.91</v>
      </c>
      <c r="G1" s="1"/>
      <c r="H1" s="1"/>
      <c r="I1" s="1"/>
    </row>
    <row r="2" spans="2:9" ht="15.75" x14ac:dyDescent="0.25">
      <c r="B2" s="14" t="s">
        <v>0</v>
      </c>
      <c r="C2" s="2">
        <v>0.3</v>
      </c>
      <c r="D2" s="3">
        <v>0.25</v>
      </c>
      <c r="E2" s="2">
        <v>0.43</v>
      </c>
      <c r="F2" s="2">
        <v>0.32</v>
      </c>
      <c r="G2" s="1"/>
      <c r="H2" s="1"/>
      <c r="I2" s="1"/>
    </row>
    <row r="3" spans="2:9" ht="15.75" x14ac:dyDescent="0.25">
      <c r="B3" s="1"/>
      <c r="C3" s="2">
        <v>0.6</v>
      </c>
      <c r="D3" s="2">
        <v>-0.35</v>
      </c>
      <c r="E3" s="2">
        <v>-0.25</v>
      </c>
      <c r="F3" s="2">
        <v>1.83</v>
      </c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4">
        <f>C1</f>
        <v>0.21</v>
      </c>
      <c r="E5" s="4">
        <f>0</f>
        <v>0</v>
      </c>
      <c r="F5" s="4">
        <f>0</f>
        <v>0</v>
      </c>
      <c r="G5" s="1"/>
      <c r="H5" s="4" t="s">
        <v>1</v>
      </c>
      <c r="I5" s="4">
        <f>ROUND(F1/D5, 2)</f>
        <v>-9.1</v>
      </c>
    </row>
    <row r="6" spans="2:9" x14ac:dyDescent="0.25">
      <c r="B6" s="1"/>
      <c r="C6" s="14" t="s">
        <v>2</v>
      </c>
      <c r="D6" s="4">
        <f>C2</f>
        <v>0.3</v>
      </c>
      <c r="E6" s="4">
        <f>ROUND(D2-D6*E9,2)</f>
        <v>0.89</v>
      </c>
      <c r="F6" s="5">
        <f>0</f>
        <v>0</v>
      </c>
      <c r="G6" s="1"/>
      <c r="H6" s="4" t="s">
        <v>3</v>
      </c>
      <c r="I6" s="4">
        <f>ROUND((F2-D6*I5)/E6, 2)</f>
        <v>3.43</v>
      </c>
    </row>
    <row r="7" spans="2:9" x14ac:dyDescent="0.25">
      <c r="B7" s="1"/>
      <c r="C7" s="1"/>
      <c r="D7" s="4">
        <f>C3</f>
        <v>0.6</v>
      </c>
      <c r="E7" s="4">
        <f>ROUND(D3-D7*E9,2)</f>
        <v>0.93</v>
      </c>
      <c r="F7" s="4">
        <f>ROUND(E3-D7*F9-E7*F10,2)</f>
        <v>-0.42</v>
      </c>
      <c r="G7" s="1"/>
      <c r="H7" s="4" t="s">
        <v>4</v>
      </c>
      <c r="I7" s="4">
        <f>ROUND((F3-D7*I5-E7*I6)/F7, 2)</f>
        <v>-9.76</v>
      </c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D9" s="6">
        <f>1</f>
        <v>1</v>
      </c>
      <c r="E9" s="6">
        <f>ROUND(D1/D5,2)</f>
        <v>-2.14</v>
      </c>
      <c r="F9" s="6">
        <f>ROUND(E1/D5,2)</f>
        <v>-0.95</v>
      </c>
      <c r="H9" s="6" t="s">
        <v>5</v>
      </c>
      <c r="I9" s="6">
        <f>ROUND(I5-E9*I10-F9*I11, 2)</f>
        <v>5.68</v>
      </c>
    </row>
    <row r="10" spans="2:9" x14ac:dyDescent="0.25">
      <c r="C10" s="15" t="s">
        <v>6</v>
      </c>
      <c r="D10" s="6">
        <f>0</f>
        <v>0</v>
      </c>
      <c r="E10" s="6">
        <f>1</f>
        <v>1</v>
      </c>
      <c r="F10" s="6">
        <f>ROUND((E2-D6*F9)/E6,2)</f>
        <v>0.8</v>
      </c>
      <c r="H10" s="6" t="s">
        <v>7</v>
      </c>
      <c r="I10" s="6">
        <f>ROUND(I6-F10*I11, 2)</f>
        <v>11.24</v>
      </c>
    </row>
    <row r="11" spans="2:9" x14ac:dyDescent="0.25">
      <c r="D11" s="6">
        <f>0</f>
        <v>0</v>
      </c>
      <c r="E11" s="6">
        <f>0</f>
        <v>0</v>
      </c>
      <c r="F11" s="6">
        <f>1</f>
        <v>1</v>
      </c>
      <c r="H11" s="6" t="s">
        <v>8</v>
      </c>
      <c r="I11" s="6">
        <f>I7</f>
        <v>-9.76</v>
      </c>
    </row>
    <row r="13" spans="2:9" x14ac:dyDescent="0.25">
      <c r="B13" s="7"/>
      <c r="C13" s="7"/>
      <c r="D13" s="7"/>
      <c r="E13" s="7"/>
      <c r="F13" s="7"/>
      <c r="G13" s="7"/>
      <c r="H13" s="1"/>
    </row>
    <row r="14" spans="2:9" x14ac:dyDescent="0.25">
      <c r="B14" s="7"/>
      <c r="C14" s="7"/>
      <c r="D14" s="7"/>
      <c r="E14" s="7"/>
      <c r="F14" s="7"/>
      <c r="G14" s="7"/>
      <c r="H14" s="1"/>
    </row>
    <row r="15" spans="2:9" x14ac:dyDescent="0.25">
      <c r="B15" s="7"/>
      <c r="C15" s="7"/>
      <c r="D15" s="7"/>
      <c r="E15" s="7"/>
      <c r="F15" s="7"/>
      <c r="G15" s="7"/>
    </row>
    <row r="16" spans="2:9" x14ac:dyDescent="0.25">
      <c r="B16" s="7"/>
      <c r="C16" s="7"/>
      <c r="D16" s="7"/>
      <c r="E16" s="7"/>
      <c r="F16" s="7"/>
      <c r="G16" s="7"/>
    </row>
    <row r="17" spans="2:7" x14ac:dyDescent="0.25">
      <c r="B17" s="7"/>
      <c r="C17" s="7"/>
      <c r="D17" s="7"/>
      <c r="E17" s="7"/>
      <c r="F17" s="7"/>
      <c r="G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="84" zoomScaleNormal="84" workbookViewId="0">
      <selection activeCell="E9" sqref="E9"/>
    </sheetView>
  </sheetViews>
  <sheetFormatPr defaultRowHeight="15" x14ac:dyDescent="0.25"/>
  <sheetData>
    <row r="1" spans="1:23" ht="21" customHeight="1" x14ac:dyDescent="0.7">
      <c r="A1" s="8">
        <v>-5.6</v>
      </c>
      <c r="B1" s="8">
        <v>0.26800000000000002</v>
      </c>
      <c r="C1" s="8">
        <v>0</v>
      </c>
      <c r="D1" s="8">
        <v>0</v>
      </c>
      <c r="E1" s="8">
        <v>4.032</v>
      </c>
      <c r="G1" s="11" t="s">
        <v>9</v>
      </c>
      <c r="H1" s="6">
        <f>B1/(-A1-0*0)</f>
        <v>4.7857142857142862E-2</v>
      </c>
      <c r="J1" s="16" t="s">
        <v>10</v>
      </c>
      <c r="K1" s="6">
        <f>-E1/(-A1)</f>
        <v>-0.72000000000000008</v>
      </c>
      <c r="M1" s="17" t="s">
        <v>11</v>
      </c>
      <c r="N1" s="6">
        <f>K4</f>
        <v>1.3650211230502218</v>
      </c>
      <c r="P1" s="13"/>
      <c r="Q1" s="13"/>
      <c r="R1" s="13"/>
      <c r="S1" s="13"/>
      <c r="T1" s="13"/>
      <c r="U1" s="13"/>
      <c r="V1" s="13"/>
      <c r="W1" s="13"/>
    </row>
    <row r="2" spans="1:23" ht="18.75" customHeight="1" x14ac:dyDescent="0.7">
      <c r="A2" s="8">
        <v>0.14699999999999999</v>
      </c>
      <c r="B2" s="8">
        <v>4.7</v>
      </c>
      <c r="C2" s="8">
        <v>0.27100000000000002</v>
      </c>
      <c r="D2" s="8">
        <v>0</v>
      </c>
      <c r="E2" s="8">
        <v>4.3129999999999997</v>
      </c>
      <c r="G2" s="11" t="s">
        <v>12</v>
      </c>
      <c r="H2" s="6">
        <f>C2/(-B2-A2*H1)</f>
        <v>-5.7573398115799014E-2</v>
      </c>
      <c r="J2" s="16" t="s">
        <v>13</v>
      </c>
      <c r="K2" s="6">
        <f>(A2*K1-E2)/(-B2-A2*H1)</f>
        <v>0.93877355915135519</v>
      </c>
      <c r="M2" s="17" t="s">
        <v>14</v>
      </c>
      <c r="N2" s="6">
        <f>H3*N1+K3</f>
        <v>-1.0559559270957055</v>
      </c>
      <c r="P2" s="13"/>
      <c r="Q2" s="13"/>
      <c r="R2" s="13"/>
      <c r="S2" s="13"/>
      <c r="T2" s="13"/>
      <c r="U2" s="13"/>
      <c r="V2" s="13"/>
      <c r="W2" s="13"/>
    </row>
    <row r="3" spans="1:23" ht="21" customHeight="1" x14ac:dyDescent="0.7">
      <c r="A3" s="8">
        <v>0</v>
      </c>
      <c r="B3" s="8">
        <v>-0.15</v>
      </c>
      <c r="C3" s="8">
        <v>-3.8</v>
      </c>
      <c r="D3" s="8">
        <v>0.27400000000000002</v>
      </c>
      <c r="E3" s="8">
        <v>4.2350000000000003</v>
      </c>
      <c r="G3" s="11" t="s">
        <v>15</v>
      </c>
      <c r="H3" s="6">
        <f>D3/(-C3-C4*H2)</f>
        <v>7.1938503461251774E-2</v>
      </c>
      <c r="J3" s="16" t="s">
        <v>16</v>
      </c>
      <c r="K3" s="6">
        <f>(B3*K2-E3)/(-C3-B3*H2)</f>
        <v>-1.1541535038809356</v>
      </c>
      <c r="M3" s="17" t="s">
        <v>17</v>
      </c>
      <c r="N3" s="6">
        <f>H2*N2+K2</f>
        <v>0.99956853013477387</v>
      </c>
      <c r="P3" s="13"/>
      <c r="Q3" s="13"/>
      <c r="R3" s="13"/>
      <c r="S3" s="13"/>
      <c r="T3" s="13"/>
      <c r="U3" s="13"/>
      <c r="V3" s="13"/>
      <c r="W3" s="13"/>
    </row>
    <row r="4" spans="1:23" ht="21" customHeight="1" x14ac:dyDescent="0.7">
      <c r="A4" s="8">
        <v>0</v>
      </c>
      <c r="B4" s="8">
        <v>0</v>
      </c>
      <c r="C4" s="8">
        <v>0.153</v>
      </c>
      <c r="D4" s="8">
        <v>2.9</v>
      </c>
      <c r="E4" s="8">
        <v>3.7970000000000002</v>
      </c>
      <c r="G4" s="11" t="s">
        <v>18</v>
      </c>
      <c r="H4" s="6">
        <f>0/(-D4-C4*H3)</f>
        <v>0</v>
      </c>
      <c r="J4" s="16" t="s">
        <v>19</v>
      </c>
      <c r="K4" s="6">
        <f>(C4*K3-E4)/(-D4-C4*H3)</f>
        <v>1.3650211230502218</v>
      </c>
      <c r="M4" s="17" t="s">
        <v>20</v>
      </c>
      <c r="N4" s="6">
        <f>H1*N3+K1</f>
        <v>-0.67216350605783592</v>
      </c>
      <c r="P4" s="13"/>
      <c r="Q4" s="13"/>
      <c r="R4" s="13"/>
      <c r="S4" s="13"/>
      <c r="T4" s="13"/>
      <c r="U4" s="13"/>
      <c r="V4" s="13"/>
      <c r="W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opLeftCell="A13" workbookViewId="0">
      <selection activeCell="C43" sqref="C43"/>
    </sheetView>
  </sheetViews>
  <sheetFormatPr defaultRowHeight="15" x14ac:dyDescent="0.25"/>
  <cols>
    <col min="5" max="5" width="12.42578125" customWidth="1"/>
  </cols>
  <sheetData>
    <row r="2" spans="1:8" x14ac:dyDescent="0.25">
      <c r="B2" s="6">
        <v>5</v>
      </c>
      <c r="C2" s="6">
        <v>1</v>
      </c>
      <c r="D2" s="6">
        <v>1</v>
      </c>
      <c r="H2" s="6">
        <f>11+0.8*16</f>
        <v>23.8</v>
      </c>
    </row>
    <row r="3" spans="1:8" x14ac:dyDescent="0.25">
      <c r="A3" t="s">
        <v>21</v>
      </c>
      <c r="B3" s="6">
        <v>2</v>
      </c>
      <c r="C3" s="6">
        <v>6</v>
      </c>
      <c r="D3" s="6">
        <v>-1</v>
      </c>
      <c r="G3" t="s">
        <v>22</v>
      </c>
      <c r="H3" s="6">
        <f>13+0.9*16</f>
        <v>27.4</v>
      </c>
    </row>
    <row r="4" spans="1:8" x14ac:dyDescent="0.25">
      <c r="B4" s="6">
        <v>2</v>
      </c>
      <c r="C4" s="6">
        <v>3</v>
      </c>
      <c r="D4" s="6">
        <v>10</v>
      </c>
      <c r="H4" s="6">
        <f>18-0.5*16</f>
        <v>10</v>
      </c>
    </row>
    <row r="6" spans="1:8" x14ac:dyDescent="0.25">
      <c r="B6" s="10" t="s">
        <v>23</v>
      </c>
      <c r="C6" s="10" t="s">
        <v>24</v>
      </c>
      <c r="D6" s="10" t="s">
        <v>25</v>
      </c>
    </row>
    <row r="7" spans="1:8" x14ac:dyDescent="0.25">
      <c r="A7" s="12" t="s">
        <v>20</v>
      </c>
      <c r="B7" s="6"/>
      <c r="C7" s="6">
        <f>-C2/B2</f>
        <v>-0.2</v>
      </c>
      <c r="D7" s="6">
        <f>-D2/B2</f>
        <v>-0.2</v>
      </c>
      <c r="E7" s="6">
        <f>H2/B2</f>
        <v>4.76</v>
      </c>
    </row>
    <row r="8" spans="1:8" x14ac:dyDescent="0.25">
      <c r="A8" s="12" t="s">
        <v>17</v>
      </c>
      <c r="B8" s="6">
        <f>-B3/C3</f>
        <v>-0.33333333333333331</v>
      </c>
      <c r="C8" s="6"/>
      <c r="D8" s="6">
        <f>-D3/C3</f>
        <v>0.16666666666666666</v>
      </c>
      <c r="E8" s="6">
        <f>H3/C3</f>
        <v>4.5666666666666664</v>
      </c>
    </row>
    <row r="9" spans="1:8" x14ac:dyDescent="0.25">
      <c r="A9" s="12" t="s">
        <v>14</v>
      </c>
      <c r="B9" s="6">
        <f>-B4/D4</f>
        <v>-0.2</v>
      </c>
      <c r="C9" s="6">
        <f>-C4/D4</f>
        <v>-0.3</v>
      </c>
      <c r="D9" s="6"/>
      <c r="E9" s="6">
        <f>H4/D4</f>
        <v>1</v>
      </c>
    </row>
    <row r="12" spans="1:8" x14ac:dyDescent="0.25">
      <c r="B12" s="6">
        <f t="shared" ref="B12:D14" si="0">B7</f>
        <v>0</v>
      </c>
      <c r="C12" s="6">
        <f t="shared" si="0"/>
        <v>-0.2</v>
      </c>
      <c r="D12" s="6">
        <f t="shared" si="0"/>
        <v>-0.2</v>
      </c>
      <c r="H12" s="6">
        <f>E7</f>
        <v>4.76</v>
      </c>
    </row>
    <row r="13" spans="1:8" x14ac:dyDescent="0.25">
      <c r="A13" t="s">
        <v>26</v>
      </c>
      <c r="B13" s="6">
        <f t="shared" si="0"/>
        <v>-0.33333333333333331</v>
      </c>
      <c r="C13" s="6">
        <f t="shared" si="0"/>
        <v>0</v>
      </c>
      <c r="D13" s="6">
        <f t="shared" si="0"/>
        <v>0.16666666666666666</v>
      </c>
      <c r="G13" t="s">
        <v>27</v>
      </c>
      <c r="H13" s="6">
        <f>E8</f>
        <v>4.5666666666666664</v>
      </c>
    </row>
    <row r="14" spans="1:8" x14ac:dyDescent="0.25">
      <c r="B14" s="6">
        <f t="shared" si="0"/>
        <v>-0.2</v>
      </c>
      <c r="C14" s="6">
        <f t="shared" si="0"/>
        <v>-0.3</v>
      </c>
      <c r="D14" s="6">
        <f t="shared" si="0"/>
        <v>0</v>
      </c>
      <c r="H14" s="6">
        <f>E9</f>
        <v>1</v>
      </c>
    </row>
    <row r="18" spans="1:5" x14ac:dyDescent="0.25">
      <c r="A18" s="11" t="s">
        <v>28</v>
      </c>
      <c r="B18" s="11" t="s">
        <v>29</v>
      </c>
      <c r="C18" s="11" t="s">
        <v>30</v>
      </c>
      <c r="D18" s="11" t="s">
        <v>31</v>
      </c>
      <c r="E18" s="11" t="s">
        <v>32</v>
      </c>
    </row>
    <row r="19" spans="1:5" x14ac:dyDescent="0.25">
      <c r="A19" s="6">
        <v>0</v>
      </c>
      <c r="B19" s="6">
        <f>H12</f>
        <v>4.76</v>
      </c>
      <c r="C19" s="6">
        <f>H13</f>
        <v>4.5666666666666664</v>
      </c>
      <c r="D19" s="6">
        <f>H14</f>
        <v>1</v>
      </c>
      <c r="E19" s="6"/>
    </row>
    <row r="20" spans="1:5" x14ac:dyDescent="0.25">
      <c r="A20" s="6">
        <f>A19+1</f>
        <v>1</v>
      </c>
      <c r="B20" s="6">
        <f>$C$12*C19+$D$12*D19+$H$12</f>
        <v>3.6466666666666665</v>
      </c>
      <c r="C20" s="6">
        <f>$B$13*B19+$D$13*D19+$H$13</f>
        <v>3.1466666666666665</v>
      </c>
      <c r="D20" s="6">
        <f>$B$14*B19+$C$14*C19+$H$14</f>
        <v>-1.3220000000000001</v>
      </c>
      <c r="E20" s="6">
        <f>MAX(ABS(B20-B19),ABS(C20-C19),ABS(D20-D19))</f>
        <v>2.3220000000000001</v>
      </c>
    </row>
    <row r="21" spans="1:5" x14ac:dyDescent="0.25">
      <c r="A21" s="6">
        <f>IF(E20&gt;=0.001,A20+1,"Конец")</f>
        <v>2</v>
      </c>
      <c r="B21" s="6">
        <f>$C$12*C20+$D$12*D20+$H$12</f>
        <v>4.3950666666666667</v>
      </c>
      <c r="C21" s="6">
        <f>$B$13*B20+$D$13*D20+$H$13</f>
        <v>3.1307777777777774</v>
      </c>
      <c r="D21" s="6">
        <f>$B$14*B20+$C$14*C20+$H$14</f>
        <v>-0.67333333333333334</v>
      </c>
      <c r="E21" s="6">
        <f>MAX(ABS(B21-B20),ABS(C21-C20),ABS(D21-D20))</f>
        <v>0.74840000000000018</v>
      </c>
    </row>
    <row r="22" spans="1:5" x14ac:dyDescent="0.25">
      <c r="A22" s="6">
        <f t="shared" ref="A22:A28" si="1">IF(E21&gt;=0.001,A21+1,"Конец")</f>
        <v>3</v>
      </c>
      <c r="B22" s="6">
        <f t="shared" ref="B22:B28" si="2">$C$12*C21+$D$12*D21+$H$12</f>
        <v>4.2685111111111107</v>
      </c>
      <c r="C22" s="6">
        <f t="shared" ref="C22:C28" si="3">$B$13*B21+$D$13*D21+$H$13</f>
        <v>2.9894222222222222</v>
      </c>
      <c r="D22" s="6">
        <f t="shared" ref="D22:D28" si="4">$B$14*B21+$C$14*C21+$H$14</f>
        <v>-0.81824666666666657</v>
      </c>
      <c r="E22" s="6">
        <f t="shared" ref="E22:E28" si="5">MAX(ABS(B22-B21),ABS(C22-C21),ABS(D22-D21))</f>
        <v>0.14491333333333323</v>
      </c>
    </row>
    <row r="23" spans="1:5" x14ac:dyDescent="0.25">
      <c r="A23" s="6">
        <f t="shared" si="1"/>
        <v>4</v>
      </c>
      <c r="B23" s="6">
        <f t="shared" si="2"/>
        <v>4.3257648888888891</v>
      </c>
      <c r="C23" s="6">
        <f t="shared" si="3"/>
        <v>3.0074551851851852</v>
      </c>
      <c r="D23" s="6">
        <f t="shared" si="4"/>
        <v>-0.7505288888888888</v>
      </c>
      <c r="E23" s="6">
        <f t="shared" si="5"/>
        <v>6.7717777777777766E-2</v>
      </c>
    </row>
    <row r="24" spans="1:5" x14ac:dyDescent="0.25">
      <c r="A24" s="6">
        <f t="shared" si="1"/>
        <v>5</v>
      </c>
      <c r="B24" s="6">
        <f t="shared" si="2"/>
        <v>4.3086147407407402</v>
      </c>
      <c r="C24" s="6">
        <f t="shared" si="3"/>
        <v>2.9996568888888886</v>
      </c>
      <c r="D24" s="6">
        <f t="shared" si="4"/>
        <v>-0.76738953333333337</v>
      </c>
      <c r="E24" s="6">
        <f t="shared" si="5"/>
        <v>1.7150148148148858E-2</v>
      </c>
    </row>
    <row r="25" spans="1:5" x14ac:dyDescent="0.25">
      <c r="A25" s="6">
        <f t="shared" si="1"/>
        <v>6</v>
      </c>
      <c r="B25" s="6">
        <f t="shared" si="2"/>
        <v>4.3135465288888888</v>
      </c>
      <c r="C25" s="6">
        <f t="shared" si="3"/>
        <v>3.0025634975308644</v>
      </c>
      <c r="D25" s="6">
        <f t="shared" si="4"/>
        <v>-0.76162001481481467</v>
      </c>
      <c r="E25" s="6">
        <f t="shared" si="5"/>
        <v>5.7695185185187015E-3</v>
      </c>
    </row>
    <row r="26" spans="1:5" x14ac:dyDescent="0.25">
      <c r="A26" s="6">
        <f t="shared" si="1"/>
        <v>7</v>
      </c>
      <c r="B26" s="6">
        <f t="shared" si="2"/>
        <v>4.31181130345679</v>
      </c>
      <c r="C26" s="6">
        <f t="shared" si="3"/>
        <v>3.0018811545679012</v>
      </c>
      <c r="D26" s="6">
        <f t="shared" si="4"/>
        <v>-0.7634783550370372</v>
      </c>
      <c r="E26" s="6">
        <f t="shared" si="5"/>
        <v>1.858340222222532E-3</v>
      </c>
    </row>
    <row r="27" spans="1:5" x14ac:dyDescent="0.25">
      <c r="A27" s="6">
        <f t="shared" si="1"/>
        <v>8</v>
      </c>
      <c r="B27" s="6">
        <f t="shared" si="2"/>
        <v>4.3123194400938267</v>
      </c>
      <c r="C27" s="6">
        <f t="shared" si="3"/>
        <v>3.0021498396748969</v>
      </c>
      <c r="D27" s="6">
        <f t="shared" si="4"/>
        <v>-0.76292660706172821</v>
      </c>
      <c r="E27" s="6">
        <f t="shared" si="5"/>
        <v>5.5174797530899156E-4</v>
      </c>
    </row>
    <row r="28" spans="1:5" x14ac:dyDescent="0.25">
      <c r="A28" s="6" t="str">
        <f t="shared" si="1"/>
        <v>Конец</v>
      </c>
      <c r="B28" s="6">
        <f t="shared" si="2"/>
        <v>4.3121553534773662</v>
      </c>
      <c r="C28" s="6">
        <f t="shared" si="3"/>
        <v>3.0020724187917693</v>
      </c>
      <c r="D28" s="6">
        <f t="shared" si="4"/>
        <v>-0.76310883992123446</v>
      </c>
      <c r="E28" s="6">
        <f t="shared" si="5"/>
        <v>1.8223285950624835E-4</v>
      </c>
    </row>
    <row r="30" spans="1:5" x14ac:dyDescent="0.25">
      <c r="A30" s="11" t="s">
        <v>20</v>
      </c>
      <c r="B30" s="6">
        <f>B28</f>
        <v>4.3121553534773662</v>
      </c>
    </row>
    <row r="31" spans="1:5" x14ac:dyDescent="0.25">
      <c r="A31" s="11" t="s">
        <v>17</v>
      </c>
      <c r="B31" s="6">
        <f>C28</f>
        <v>3.0020724187917693</v>
      </c>
    </row>
    <row r="32" spans="1:5" x14ac:dyDescent="0.25">
      <c r="A32" s="11" t="s">
        <v>14</v>
      </c>
      <c r="B32" s="6">
        <f>D28</f>
        <v>-0.76310883992123446</v>
      </c>
    </row>
    <row r="34" spans="2:6" x14ac:dyDescent="0.25">
      <c r="B34" s="6">
        <f>B2*B30+C2*B31+D2*B32</f>
        <v>23.799740346257366</v>
      </c>
      <c r="F34" s="9">
        <f t="array" ref="F34:F36">MMULT(B2:D4,B30:B32)</f>
        <v>23.799740346257366</v>
      </c>
    </row>
    <row r="35" spans="2:6" x14ac:dyDescent="0.25">
      <c r="B35" s="6">
        <f>B3*B30+C3*B31+D3*B32</f>
        <v>27.39985405962658</v>
      </c>
      <c r="F35" s="9">
        <v>27.39985405962658</v>
      </c>
    </row>
    <row r="36" spans="2:6" x14ac:dyDescent="0.25">
      <c r="B36" s="6">
        <f>B4*B30+C4*B31+D4*B32</f>
        <v>9.9994395641176936</v>
      </c>
      <c r="F36" s="9">
        <v>9.9994395641176936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LU разложение</vt:lpstr>
      <vt:lpstr>Метод прогонки </vt:lpstr>
      <vt:lpstr>Метод итерации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2022-03-17T12:11:16Z</dcterms:modified>
</cp:coreProperties>
</file>