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v/practice/skiena/gun_violence/"/>
    </mc:Choice>
  </mc:AlternateContent>
  <xr:revisionPtr revIDLastSave="0" documentId="13_ncr:40009_{3DDBB762-7E85-4948-A9E8-AA4D6A9AA618}" xr6:coauthVersionLast="47" xr6:coauthVersionMax="47" xr10:uidLastSave="{00000000-0000-0000-0000-000000000000}"/>
  <bookViews>
    <workbookView xWindow="780" yWindow="1000" windowWidth="26900" windowHeight="16440"/>
  </bookViews>
  <sheets>
    <sheet name="ag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" i="1" l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S11" i="1"/>
  <c r="S12" i="1"/>
  <c r="S13" i="1" s="1"/>
  <c r="T12" i="1"/>
  <c r="U12" i="1"/>
  <c r="S4" i="1"/>
  <c r="S5" i="1" s="1"/>
  <c r="S6" i="1" s="1"/>
  <c r="S7" i="1" s="1"/>
  <c r="S8" i="1" s="1"/>
  <c r="S9" i="1" s="1"/>
  <c r="S10" i="1" s="1"/>
  <c r="U11" i="1" s="1"/>
  <c r="S3" i="1"/>
  <c r="U3" i="1"/>
  <c r="U2" i="1"/>
  <c r="T2" i="1"/>
  <c r="T3" i="1"/>
  <c r="O52" i="1"/>
  <c r="N52" i="1"/>
  <c r="N47" i="1"/>
  <c r="M47" i="1"/>
  <c r="K71" i="1"/>
  <c r="J71" i="1"/>
  <c r="K60" i="1"/>
  <c r="J60" i="1"/>
  <c r="M52" i="1"/>
  <c r="K52" i="1"/>
  <c r="J52" i="1"/>
  <c r="K47" i="1"/>
  <c r="J47" i="1"/>
  <c r="K40" i="1"/>
  <c r="J40" i="1"/>
  <c r="K32" i="1"/>
  <c r="J32" i="1"/>
  <c r="K29" i="1"/>
  <c r="J29" i="1"/>
  <c r="N28" i="1"/>
  <c r="M28" i="1"/>
  <c r="K20" i="1"/>
  <c r="J20" i="1"/>
  <c r="J13" i="1"/>
  <c r="K13" i="1" s="1"/>
  <c r="K7" i="1"/>
  <c r="J7" i="1"/>
  <c r="N7" i="1"/>
  <c r="M7" i="1"/>
  <c r="K2" i="1"/>
  <c r="J2" i="1"/>
  <c r="M2" i="1"/>
  <c r="N2" i="1" s="1"/>
  <c r="L47" i="1"/>
  <c r="L28" i="1"/>
  <c r="L7" i="1"/>
  <c r="L2" i="1"/>
  <c r="I71" i="1"/>
  <c r="I40" i="1"/>
  <c r="I60" i="1"/>
  <c r="I32" i="1"/>
  <c r="I20" i="1"/>
  <c r="I52" i="1"/>
  <c r="I47" i="1"/>
  <c r="I29" i="1"/>
  <c r="I2" i="1"/>
  <c r="I13" i="1"/>
  <c r="I7" i="1"/>
  <c r="T13" i="1" l="1"/>
  <c r="U13" i="1"/>
  <c r="S14" i="1"/>
  <c r="U7" i="1"/>
  <c r="T8" i="1"/>
  <c r="T4" i="1"/>
  <c r="U10" i="1"/>
  <c r="U6" i="1"/>
  <c r="T11" i="1"/>
  <c r="T7" i="1"/>
  <c r="U9" i="1"/>
  <c r="U5" i="1"/>
  <c r="T9" i="1"/>
  <c r="T5" i="1"/>
  <c r="T10" i="1"/>
  <c r="T6" i="1"/>
  <c r="U8" i="1"/>
  <c r="U4" i="1"/>
  <c r="S15" i="1" l="1"/>
  <c r="U14" i="1"/>
  <c r="T14" i="1"/>
  <c r="S16" i="1" l="1"/>
  <c r="T15" i="1"/>
  <c r="U15" i="1"/>
  <c r="U16" i="1" l="1"/>
  <c r="S17" i="1"/>
  <c r="T16" i="1"/>
  <c r="T17" i="1" l="1"/>
  <c r="U17" i="1"/>
  <c r="S18" i="1"/>
  <c r="S19" i="1" l="1"/>
  <c r="U18" i="1"/>
  <c r="T18" i="1"/>
  <c r="S20" i="1" l="1"/>
  <c r="T19" i="1"/>
  <c r="U19" i="1"/>
  <c r="U20" i="1" l="1"/>
  <c r="S21" i="1"/>
  <c r="T20" i="1"/>
  <c r="T21" i="1" l="1"/>
  <c r="U21" i="1"/>
  <c r="S22" i="1"/>
  <c r="S23" i="1" l="1"/>
  <c r="U22" i="1"/>
  <c r="T22" i="1"/>
  <c r="S24" i="1" l="1"/>
  <c r="T23" i="1"/>
  <c r="U23" i="1"/>
  <c r="U24" i="1" l="1"/>
  <c r="S25" i="1"/>
  <c r="T24" i="1"/>
  <c r="T25" i="1" l="1"/>
  <c r="U25" i="1"/>
  <c r="S26" i="1"/>
  <c r="S27" i="1" l="1"/>
  <c r="U26" i="1"/>
  <c r="T26" i="1"/>
  <c r="S28" i="1" l="1"/>
  <c r="T27" i="1"/>
  <c r="U27" i="1"/>
  <c r="U28" i="1" l="1"/>
  <c r="S29" i="1"/>
  <c r="T28" i="1"/>
  <c r="T29" i="1" l="1"/>
  <c r="U29" i="1"/>
  <c r="S30" i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</calcChain>
</file>

<file path=xl/sharedStrings.xml><?xml version="1.0" encoding="utf-8"?>
<sst xmlns="http://schemas.openxmlformats.org/spreadsheetml/2006/main" count="253" uniqueCount="117">
  <si>
    <t>Country</t>
  </si>
  <si>
    <t>Region</t>
  </si>
  <si>
    <t>Subregion</t>
  </si>
  <si>
    <t>Guns</t>
  </si>
  <si>
    <t>Homicides</t>
  </si>
  <si>
    <t>Serious Assault</t>
  </si>
  <si>
    <t>Robbery</t>
  </si>
  <si>
    <t>Kidnapping</t>
  </si>
  <si>
    <t>Montenegro</t>
  </si>
  <si>
    <t>Europe</t>
  </si>
  <si>
    <t>South Europe</t>
  </si>
  <si>
    <t>Serbia</t>
  </si>
  <si>
    <t>Canada</t>
  </si>
  <si>
    <t>Americas</t>
  </si>
  <si>
    <t>North America</t>
  </si>
  <si>
    <t>Uruguay</t>
  </si>
  <si>
    <t>South America</t>
  </si>
  <si>
    <t>Cyprus</t>
  </si>
  <si>
    <t>Asia</t>
  </si>
  <si>
    <t>West Asia</t>
  </si>
  <si>
    <t>Finland</t>
  </si>
  <si>
    <t>North Europe</t>
  </si>
  <si>
    <t>Lebanon</t>
  </si>
  <si>
    <t>Iceland</t>
  </si>
  <si>
    <t>Bosnia and Herzegovina</t>
  </si>
  <si>
    <t>Austria</t>
  </si>
  <si>
    <t>West Europe</t>
  </si>
  <si>
    <t>Liechtenstein</t>
  </si>
  <si>
    <t>Norway</t>
  </si>
  <si>
    <t>Malta</t>
  </si>
  <si>
    <t>Switzerland</t>
  </si>
  <si>
    <t>Sweden</t>
  </si>
  <si>
    <t>Pakistan</t>
  </si>
  <si>
    <t>South Asia</t>
  </si>
  <si>
    <t>Portugal</t>
  </si>
  <si>
    <t>France</t>
  </si>
  <si>
    <t>Germany</t>
  </si>
  <si>
    <t>Greece</t>
  </si>
  <si>
    <t>Oman</t>
  </si>
  <si>
    <t>Paraguay</t>
  </si>
  <si>
    <t>Turkey</t>
  </si>
  <si>
    <t>Guyana</t>
  </si>
  <si>
    <t>Slovenia</t>
  </si>
  <si>
    <t>Australia</t>
  </si>
  <si>
    <t>Oceania</t>
  </si>
  <si>
    <t>Australasia</t>
  </si>
  <si>
    <t>Italy</t>
  </si>
  <si>
    <t>Honduras</t>
  </si>
  <si>
    <t>Central America</t>
  </si>
  <si>
    <t>Croatia</t>
  </si>
  <si>
    <t>Lithuania</t>
  </si>
  <si>
    <t>Mexico</t>
  </si>
  <si>
    <t>Afghanistan</t>
  </si>
  <si>
    <t>Chile</t>
  </si>
  <si>
    <t>Guatemala</t>
  </si>
  <si>
    <t>Albania</t>
  </si>
  <si>
    <t>El Salvador</t>
  </si>
  <si>
    <t>Puerto Rico</t>
  </si>
  <si>
    <t>Caribbean</t>
  </si>
  <si>
    <t>Panama</t>
  </si>
  <si>
    <t>Latvia</t>
  </si>
  <si>
    <t>Colombia</t>
  </si>
  <si>
    <t>Georgia</t>
  </si>
  <si>
    <t>Costa Rica</t>
  </si>
  <si>
    <t>Denmark</t>
  </si>
  <si>
    <t>South Africa</t>
  </si>
  <si>
    <t>Africa</t>
  </si>
  <si>
    <t>Jamaica</t>
  </si>
  <si>
    <t>Bulgaria</t>
  </si>
  <si>
    <t>East Europe</t>
  </si>
  <si>
    <t>Brazil</t>
  </si>
  <si>
    <t>Mauritius</t>
  </si>
  <si>
    <t>East Africa</t>
  </si>
  <si>
    <t>Mongolia</t>
  </si>
  <si>
    <t>East Asia</t>
  </si>
  <si>
    <t>Spain</t>
  </si>
  <si>
    <t>Argentina</t>
  </si>
  <si>
    <t>Dominican Republic</t>
  </si>
  <si>
    <t>Ireland</t>
  </si>
  <si>
    <t>Slovakia</t>
  </si>
  <si>
    <t>Armenia</t>
  </si>
  <si>
    <t>Belarus</t>
  </si>
  <si>
    <t>India</t>
  </si>
  <si>
    <t>Estonia</t>
  </si>
  <si>
    <t>Morocco</t>
  </si>
  <si>
    <t>North Africa</t>
  </si>
  <si>
    <t>Azerbaijan</t>
  </si>
  <si>
    <t>China</t>
  </si>
  <si>
    <t>Philippines</t>
  </si>
  <si>
    <t>South-East Asia</t>
  </si>
  <si>
    <t>Barbados</t>
  </si>
  <si>
    <t>Saint Lucia</t>
  </si>
  <si>
    <t>Kyrgyzstan</t>
  </si>
  <si>
    <t>Central Asia</t>
  </si>
  <si>
    <t>Haiti</t>
  </si>
  <si>
    <t>Netherlands</t>
  </si>
  <si>
    <t>Romania</t>
  </si>
  <si>
    <t>Poland</t>
  </si>
  <si>
    <t>Ecuador</t>
  </si>
  <si>
    <t>Sri Lanka</t>
  </si>
  <si>
    <t>Kenya</t>
  </si>
  <si>
    <t>Bhutan</t>
  </si>
  <si>
    <t>Uganda</t>
  </si>
  <si>
    <t>Palau</t>
  </si>
  <si>
    <t>Melanesia</t>
  </si>
  <si>
    <t>Bangladesh</t>
  </si>
  <si>
    <t>Japan</t>
  </si>
  <si>
    <t>Singapore</t>
  </si>
  <si>
    <t>Region Correlation: homicide to guns</t>
  </si>
  <si>
    <t>Subregion Correlation: homicide to guns</t>
  </si>
  <si>
    <t>scandinavia</t>
  </si>
  <si>
    <t>p-value</t>
  </si>
  <si>
    <t>Accept/reject</t>
  </si>
  <si>
    <t>T-score</t>
  </si>
  <si>
    <t>p</t>
  </si>
  <si>
    <t>2 out of 3</t>
  </si>
  <si>
    <t>5 out of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</si>
</sst>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agg!$T$1</c:f>
              <c:strCache>
                <c:ptCount val="1"/>
                <c:pt idx="0">
                  <c:v>2 out of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agg!$S$2:$S$101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agg!$T$2:$T$101</c:f>
              <c:numCache>
                <c:formatCode>General</c:formatCode>
                <c:ptCount val="100"/>
                <c:pt idx="0">
                  <c:v>2.9800000000000003E-4</c:v>
                </c:pt>
                <c:pt idx="1">
                  <c:v>1.1840000000000002E-3</c:v>
                </c:pt>
                <c:pt idx="2">
                  <c:v>2.6460000000000003E-3</c:v>
                </c:pt>
                <c:pt idx="3">
                  <c:v>4.6719999999999999E-3</c:v>
                </c:pt>
                <c:pt idx="4">
                  <c:v>7.2500000000000012E-3</c:v>
                </c:pt>
                <c:pt idx="5">
                  <c:v>1.0368000000000002E-2</c:v>
                </c:pt>
                <c:pt idx="6">
                  <c:v>1.4014E-2</c:v>
                </c:pt>
                <c:pt idx="7">
                  <c:v>1.8176000000000001E-2</c:v>
                </c:pt>
                <c:pt idx="8">
                  <c:v>2.2842000000000001E-2</c:v>
                </c:pt>
                <c:pt idx="9">
                  <c:v>2.7999999999999997E-2</c:v>
                </c:pt>
                <c:pt idx="10">
                  <c:v>3.3637999999999994E-2</c:v>
                </c:pt>
                <c:pt idx="11">
                  <c:v>3.9743999999999988E-2</c:v>
                </c:pt>
                <c:pt idx="12">
                  <c:v>4.6305999999999979E-2</c:v>
                </c:pt>
                <c:pt idx="13">
                  <c:v>5.3311999999999991E-2</c:v>
                </c:pt>
                <c:pt idx="14">
                  <c:v>6.0750000000000005E-2</c:v>
                </c:pt>
                <c:pt idx="15">
                  <c:v>6.8608000000000002E-2</c:v>
                </c:pt>
                <c:pt idx="16">
                  <c:v>7.6874000000000012E-2</c:v>
                </c:pt>
                <c:pt idx="17">
                  <c:v>8.5536000000000001E-2</c:v>
                </c:pt>
                <c:pt idx="18">
                  <c:v>9.4582000000000027E-2</c:v>
                </c:pt>
                <c:pt idx="19">
                  <c:v>0.10400000000000004</c:v>
                </c:pt>
                <c:pt idx="20">
                  <c:v>0.11377800000000005</c:v>
                </c:pt>
                <c:pt idx="21">
                  <c:v>0.12390400000000006</c:v>
                </c:pt>
                <c:pt idx="22">
                  <c:v>0.13436600000000007</c:v>
                </c:pt>
                <c:pt idx="23">
                  <c:v>0.14515200000000006</c:v>
                </c:pt>
                <c:pt idx="24">
                  <c:v>0.15625000000000006</c:v>
                </c:pt>
                <c:pt idx="25">
                  <c:v>0.16764800000000007</c:v>
                </c:pt>
                <c:pt idx="26">
                  <c:v>0.17933400000000008</c:v>
                </c:pt>
                <c:pt idx="27">
                  <c:v>0.1912960000000001</c:v>
                </c:pt>
                <c:pt idx="28">
                  <c:v>0.20352200000000012</c:v>
                </c:pt>
                <c:pt idx="29">
                  <c:v>0.21600000000000014</c:v>
                </c:pt>
                <c:pt idx="30">
                  <c:v>0.22871800000000017</c:v>
                </c:pt>
                <c:pt idx="31">
                  <c:v>0.24166400000000021</c:v>
                </c:pt>
                <c:pt idx="32">
                  <c:v>0.25482600000000016</c:v>
                </c:pt>
                <c:pt idx="33">
                  <c:v>0.26819200000000021</c:v>
                </c:pt>
                <c:pt idx="34">
                  <c:v>0.28175000000000017</c:v>
                </c:pt>
                <c:pt idx="35">
                  <c:v>0.29548800000000019</c:v>
                </c:pt>
                <c:pt idx="36">
                  <c:v>0.30939400000000028</c:v>
                </c:pt>
                <c:pt idx="37">
                  <c:v>0.3234560000000003</c:v>
                </c:pt>
                <c:pt idx="38">
                  <c:v>0.3376620000000003</c:v>
                </c:pt>
                <c:pt idx="39">
                  <c:v>0.35200000000000031</c:v>
                </c:pt>
                <c:pt idx="40">
                  <c:v>0.36645800000000034</c:v>
                </c:pt>
                <c:pt idx="41">
                  <c:v>0.38102400000000036</c:v>
                </c:pt>
                <c:pt idx="42">
                  <c:v>0.39568600000000032</c:v>
                </c:pt>
                <c:pt idx="43">
                  <c:v>0.41043200000000035</c:v>
                </c:pt>
                <c:pt idx="44">
                  <c:v>0.42525000000000035</c:v>
                </c:pt>
                <c:pt idx="45">
                  <c:v>0.44012800000000041</c:v>
                </c:pt>
                <c:pt idx="46">
                  <c:v>0.4550540000000004</c:v>
                </c:pt>
                <c:pt idx="47">
                  <c:v>0.47001600000000043</c:v>
                </c:pt>
                <c:pt idx="48">
                  <c:v>0.48500200000000043</c:v>
                </c:pt>
                <c:pt idx="49">
                  <c:v>0.50000000000000033</c:v>
                </c:pt>
                <c:pt idx="50">
                  <c:v>0.51499800000000029</c:v>
                </c:pt>
                <c:pt idx="51">
                  <c:v>0.52998400000000034</c:v>
                </c:pt>
                <c:pt idx="52">
                  <c:v>0.54494600000000037</c:v>
                </c:pt>
                <c:pt idx="53">
                  <c:v>0.55987200000000048</c:v>
                </c:pt>
                <c:pt idx="54">
                  <c:v>0.57475000000000032</c:v>
                </c:pt>
                <c:pt idx="55">
                  <c:v>0.58956800000000043</c:v>
                </c:pt>
                <c:pt idx="56">
                  <c:v>0.60431400000000046</c:v>
                </c:pt>
                <c:pt idx="57">
                  <c:v>0.61897600000000053</c:v>
                </c:pt>
                <c:pt idx="58">
                  <c:v>0.63354200000000049</c:v>
                </c:pt>
                <c:pt idx="59">
                  <c:v>0.64800000000000046</c:v>
                </c:pt>
                <c:pt idx="60">
                  <c:v>0.66233800000000043</c:v>
                </c:pt>
                <c:pt idx="61">
                  <c:v>0.67654400000000048</c:v>
                </c:pt>
                <c:pt idx="62">
                  <c:v>0.6906060000000005</c:v>
                </c:pt>
                <c:pt idx="63">
                  <c:v>0.70451200000000047</c:v>
                </c:pt>
                <c:pt idx="64">
                  <c:v>0.7182500000000005</c:v>
                </c:pt>
                <c:pt idx="65">
                  <c:v>0.73180800000000046</c:v>
                </c:pt>
                <c:pt idx="66">
                  <c:v>0.74517400000000045</c:v>
                </c:pt>
                <c:pt idx="67">
                  <c:v>0.75833600000000057</c:v>
                </c:pt>
                <c:pt idx="68">
                  <c:v>0.77128200000000047</c:v>
                </c:pt>
                <c:pt idx="69">
                  <c:v>0.78400000000000047</c:v>
                </c:pt>
                <c:pt idx="70">
                  <c:v>0.79647800000000046</c:v>
                </c:pt>
                <c:pt idx="71">
                  <c:v>0.80870400000000053</c:v>
                </c:pt>
                <c:pt idx="72">
                  <c:v>0.82066600000000045</c:v>
                </c:pt>
                <c:pt idx="73">
                  <c:v>0.83235200000000054</c:v>
                </c:pt>
                <c:pt idx="74">
                  <c:v>0.84375000000000044</c:v>
                </c:pt>
                <c:pt idx="75">
                  <c:v>0.8548480000000005</c:v>
                </c:pt>
                <c:pt idx="76">
                  <c:v>0.86563400000000057</c:v>
                </c:pt>
                <c:pt idx="77">
                  <c:v>0.87609600000000043</c:v>
                </c:pt>
                <c:pt idx="78">
                  <c:v>0.88622200000000051</c:v>
                </c:pt>
                <c:pt idx="79">
                  <c:v>0.89600000000000046</c:v>
                </c:pt>
                <c:pt idx="80">
                  <c:v>0.90541800000000039</c:v>
                </c:pt>
                <c:pt idx="81">
                  <c:v>0.91446400000000039</c:v>
                </c:pt>
                <c:pt idx="82">
                  <c:v>0.92312600000000045</c:v>
                </c:pt>
                <c:pt idx="83">
                  <c:v>0.93139200000000044</c:v>
                </c:pt>
                <c:pt idx="84">
                  <c:v>0.93925000000000036</c:v>
                </c:pt>
                <c:pt idx="85">
                  <c:v>0.94668800000000031</c:v>
                </c:pt>
                <c:pt idx="86">
                  <c:v>0.95369400000000026</c:v>
                </c:pt>
                <c:pt idx="87">
                  <c:v>0.96025600000000044</c:v>
                </c:pt>
                <c:pt idx="88">
                  <c:v>0.96636200000000039</c:v>
                </c:pt>
                <c:pt idx="89">
                  <c:v>0.97200000000000031</c:v>
                </c:pt>
                <c:pt idx="90">
                  <c:v>0.9771580000000003</c:v>
                </c:pt>
                <c:pt idx="91">
                  <c:v>0.98182400000000025</c:v>
                </c:pt>
                <c:pt idx="92">
                  <c:v>0.98598600000000025</c:v>
                </c:pt>
                <c:pt idx="93">
                  <c:v>0.98963200000000029</c:v>
                </c:pt>
                <c:pt idx="94">
                  <c:v>0.99275000000000013</c:v>
                </c:pt>
                <c:pt idx="95">
                  <c:v>0.9953280000000001</c:v>
                </c:pt>
                <c:pt idx="96">
                  <c:v>0.99735400000000018</c:v>
                </c:pt>
                <c:pt idx="97">
                  <c:v>0.99881600000000004</c:v>
                </c:pt>
                <c:pt idx="98">
                  <c:v>0.99970199999999998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3-2843-80B0-0508A3923F8D}"/>
            </c:ext>
          </c:extLst>
        </c:ser>
        <c:ser>
          <c:idx val="2"/>
          <c:order val="1"/>
          <c:tx>
            <c:strRef>
              <c:f>agg!$U$1</c:f>
              <c:strCache>
                <c:ptCount val="1"/>
                <c:pt idx="0">
                  <c:v>5 out of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agg!$S$2:$S$101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agg!$U$2:$U$101</c:f>
              <c:numCache>
                <c:formatCode>General</c:formatCode>
                <c:ptCount val="100"/>
                <c:pt idx="0">
                  <c:v>5.461196499999999E-9</c:v>
                </c:pt>
                <c:pt idx="1">
                  <c:v>1.7039270400000002E-7</c:v>
                </c:pt>
                <c:pt idx="2">
                  <c:v>1.2613414365E-6</c:v>
                </c:pt>
                <c:pt idx="3">
                  <c:v>5.1803914239999998E-6</c:v>
                </c:pt>
                <c:pt idx="4">
                  <c:v>1.5404882812500007E-5</c:v>
                </c:pt>
                <c:pt idx="5">
                  <c:v>3.734380454400001E-5</c:v>
                </c:pt>
                <c:pt idx="6">
                  <c:v>7.8616414796499998E-5</c:v>
                </c:pt>
                <c:pt idx="7">
                  <c:v>1.4925850214400001E-4</c:v>
                </c:pt>
                <c:pt idx="8">
                  <c:v>2.6186155927650001E-4</c:v>
                </c:pt>
                <c:pt idx="9">
                  <c:v>4.3164999999999984E-4</c:v>
                </c:pt>
                <c:pt idx="10">
                  <c:v>6.7650140911649983E-4</c:v>
                </c:pt>
                <c:pt idx="11">
                  <c:v>1.0169146736639992E-3</c:v>
                </c:pt>
                <c:pt idx="12">
                  <c:v>1.4759307028764988E-3</c:v>
                </c:pt>
                <c:pt idx="13">
                  <c:v>2.0790103031039986E-3</c:v>
                </c:pt>
                <c:pt idx="14">
                  <c:v>2.8538736328124993E-3</c:v>
                </c:pt>
                <c:pt idx="15">
                  <c:v>3.8303055216639998E-3</c:v>
                </c:pt>
                <c:pt idx="16">
                  <c:v>5.0399307965565019E-3</c:v>
                </c:pt>
                <c:pt idx="17">
                  <c:v>6.5159636163840007E-3</c:v>
                </c:pt>
                <c:pt idx="18">
                  <c:v>8.2929346761565059E-3</c:v>
                </c:pt>
                <c:pt idx="19">
                  <c:v>1.0406400000000008E-2</c:v>
                </c:pt>
                <c:pt idx="20">
                  <c:v>1.2892634901436511E-2</c:v>
                </c:pt>
                <c:pt idx="21">
                  <c:v>1.5788316548224018E-2</c:v>
                </c:pt>
                <c:pt idx="22">
                  <c:v>1.9130198427916519E-2</c:v>
                </c:pt>
                <c:pt idx="23">
                  <c:v>2.2954779869184032E-2</c:v>
                </c:pt>
                <c:pt idx="24">
                  <c:v>2.7297973632812531E-2</c:v>
                </c:pt>
                <c:pt idx="25">
                  <c:v>3.2194774445184045E-2</c:v>
                </c:pt>
                <c:pt idx="26">
                  <c:v>3.767893120591654E-2</c:v>
                </c:pt>
                <c:pt idx="27">
                  <c:v>4.3782625460224045E-2</c:v>
                </c:pt>
                <c:pt idx="28">
                  <c:v>5.0536158585436579E-2</c:v>
                </c:pt>
                <c:pt idx="29">
                  <c:v>5.7967650000000093E-2</c:v>
                </c:pt>
                <c:pt idx="30">
                  <c:v>6.6102748562156616E-2</c:v>
                </c:pt>
                <c:pt idx="31">
                  <c:v>7.4964359184384127E-2</c:v>
                </c:pt>
                <c:pt idx="32">
                  <c:v>8.457238654855663E-2</c:v>
                </c:pt>
                <c:pt idx="33">
                  <c:v>9.4943497665664164E-2</c:v>
                </c:pt>
                <c:pt idx="34">
                  <c:v>0.10609090488281268</c:v>
                </c:pt>
                <c:pt idx="35">
                  <c:v>0.1180241707991042</c:v>
                </c:pt>
                <c:pt idx="36">
                  <c:v>0.13074903641087673</c:v>
                </c:pt>
                <c:pt idx="37">
                  <c:v>0.14426727366566433</c:v>
                </c:pt>
                <c:pt idx="38">
                  <c:v>0.15857656346311685</c:v>
                </c:pt>
                <c:pt idx="39">
                  <c:v>0.17367040000000028</c:v>
                </c:pt>
                <c:pt idx="40">
                  <c:v>0.18953802221527691</c:v>
                </c:pt>
                <c:pt idx="41">
                  <c:v>0.20616437295014436</c:v>
                </c:pt>
                <c:pt idx="42">
                  <c:v>0.22353008629679691</c:v>
                </c:pt>
                <c:pt idx="43">
                  <c:v>0.24161150346854443</c:v>
                </c:pt>
                <c:pt idx="44">
                  <c:v>0.26038071738281304</c:v>
                </c:pt>
                <c:pt idx="45">
                  <c:v>0.27980564600742452</c:v>
                </c:pt>
                <c:pt idx="46">
                  <c:v>0.29985013437943714</c:v>
                </c:pt>
                <c:pt idx="47">
                  <c:v>0.32047408506470465</c:v>
                </c:pt>
                <c:pt idx="48">
                  <c:v>0.34163361668519715</c:v>
                </c:pt>
                <c:pt idx="49">
                  <c:v>0.36328125000000044</c:v>
                </c:pt>
                <c:pt idx="50">
                  <c:v>0.38536612088479694</c:v>
                </c:pt>
                <c:pt idx="51">
                  <c:v>0.40783421941350456</c:v>
                </c:pt>
                <c:pt idx="52">
                  <c:v>0.43062865410463713</c:v>
                </c:pt>
                <c:pt idx="53">
                  <c:v>0.4536899402538247</c:v>
                </c:pt>
                <c:pt idx="54">
                  <c:v>0.47695631113281306</c:v>
                </c:pt>
                <c:pt idx="55">
                  <c:v>0.50036405069414469</c:v>
                </c:pt>
                <c:pt idx="56">
                  <c:v>0.52384784627959713</c:v>
                </c:pt>
                <c:pt idx="57">
                  <c:v>0.54734115968934482</c:v>
                </c:pt>
                <c:pt idx="58">
                  <c:v>0.57077661482767728</c:v>
                </c:pt>
                <c:pt idx="59">
                  <c:v>0.59408640000000079</c:v>
                </c:pt>
                <c:pt idx="60">
                  <c:v>0.61720268279471713</c:v>
                </c:pt>
                <c:pt idx="61">
                  <c:v>0.64005803534246464</c:v>
                </c:pt>
                <c:pt idx="62">
                  <c:v>0.66258586760407712</c:v>
                </c:pt>
                <c:pt idx="63">
                  <c:v>0.68472086619750483</c:v>
                </c:pt>
                <c:pt idx="64">
                  <c:v>0.70639943613281331</c:v>
                </c:pt>
                <c:pt idx="65">
                  <c:v>0.72756014268326474</c:v>
                </c:pt>
                <c:pt idx="66">
                  <c:v>0.74814415047935734</c:v>
                </c:pt>
                <c:pt idx="67">
                  <c:v>0.76809565677158465</c:v>
                </c:pt>
                <c:pt idx="68">
                  <c:v>0.78736231566655723</c:v>
                </c:pt>
                <c:pt idx="69">
                  <c:v>0.80589565000000074</c:v>
                </c:pt>
                <c:pt idx="70">
                  <c:v>0.82365144736903695</c:v>
                </c:pt>
                <c:pt idx="71">
                  <c:v>0.84059013670502492</c:v>
                </c:pt>
                <c:pt idx="72">
                  <c:v>0.85667714162711694</c:v>
                </c:pt>
                <c:pt idx="73">
                  <c:v>0.87188320667558472</c:v>
                </c:pt>
                <c:pt idx="74">
                  <c:v>0.88618469238281317</c:v>
                </c:pt>
                <c:pt idx="75">
                  <c:v>0.89956383499878445</c:v>
                </c:pt>
                <c:pt idx="76">
                  <c:v>0.91200896654671726</c:v>
                </c:pt>
                <c:pt idx="77">
                  <c:v>0.9235146907434244</c:v>
                </c:pt>
                <c:pt idx="78">
                  <c:v>0.9340820101778371</c:v>
                </c:pt>
                <c:pt idx="79">
                  <c:v>0.94371840000000051</c:v>
                </c:pt>
                <c:pt idx="80">
                  <c:v>0.95243782323175696</c:v>
                </c:pt>
                <c:pt idx="81">
                  <c:v>0.96026068266918418</c:v>
                </c:pt>
                <c:pt idx="82">
                  <c:v>0.96721370420575681</c:v>
                </c:pt>
                <c:pt idx="83">
                  <c:v>0.97332974626406443</c:v>
                </c:pt>
                <c:pt idx="84">
                  <c:v>0.97864752988281278</c:v>
                </c:pt>
                <c:pt idx="85">
                  <c:v>0.98321128386470424</c:v>
                </c:pt>
                <c:pt idx="86">
                  <c:v>0.98707029924967649</c:v>
                </c:pt>
                <c:pt idx="87">
                  <c:v>0.99027838723686423</c:v>
                </c:pt>
                <c:pt idx="88">
                  <c:v>0.99289323453751677</c:v>
                </c:pt>
                <c:pt idx="89">
                  <c:v>0.9949756500000001</c:v>
                </c:pt>
                <c:pt idx="90">
                  <c:v>0.99658869620687662</c:v>
                </c:pt>
                <c:pt idx="91">
                  <c:v>0.99779669960294382</c:v>
                </c:pt>
                <c:pt idx="92">
                  <c:v>0.99866413257199649</c:v>
                </c:pt>
                <c:pt idx="93">
                  <c:v>0.99925436073894414</c:v>
                </c:pt>
                <c:pt idx="94">
                  <c:v>0.99962824863281252</c:v>
                </c:pt>
                <c:pt idx="95">
                  <c:v>0.99984261670502406</c:v>
                </c:pt>
                <c:pt idx="96">
                  <c:v>0.99994854255623677</c:v>
                </c:pt>
                <c:pt idx="97">
                  <c:v>0.99998949908390389</c:v>
                </c:pt>
                <c:pt idx="98">
                  <c:v>0.99999932212159659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3-2843-80B0-0508A392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120240"/>
        <c:axId val="778121888"/>
      </c:lineChart>
      <c:catAx>
        <c:axId val="7781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21888"/>
        <c:crosses val="autoZero"/>
        <c:auto val="1"/>
        <c:lblAlgn val="ctr"/>
        <c:lblOffset val="100"/>
        <c:noMultiLvlLbl val="0"/>
      </c:catAx>
      <c:valAx>
        <c:axId val="7781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</xdr:colOff>
      <xdr:row>2</xdr:row>
      <xdr:rowOff>6350</xdr:rowOff>
    </xdr:from>
    <xdr:to>
      <xdr:col>26</xdr:col>
      <xdr:colOff>469900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11B17-77DB-744F-AE73-DAABD7EB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M1" workbookViewId="0">
      <pane ySplit="1" topLeftCell="A2" activePane="bottomLeft" state="frozen"/>
      <selection pane="bottomLeft" activeCell="T29" sqref="T29:U101"/>
    </sheetView>
  </sheetViews>
  <sheetFormatPr baseColWidth="10" defaultRowHeight="16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109</v>
      </c>
      <c r="J1" s="1" t="s">
        <v>113</v>
      </c>
      <c r="K1" s="1" t="s">
        <v>112</v>
      </c>
      <c r="L1" s="1" t="s">
        <v>108</v>
      </c>
      <c r="M1" s="1" t="s">
        <v>113</v>
      </c>
      <c r="N1" s="1" t="s">
        <v>112</v>
      </c>
      <c r="S1" t="s">
        <v>114</v>
      </c>
      <c r="T1" t="s">
        <v>115</v>
      </c>
      <c r="U1" t="s">
        <v>116</v>
      </c>
    </row>
    <row r="2" spans="1:21" x14ac:dyDescent="0.2">
      <c r="A2" t="s">
        <v>71</v>
      </c>
      <c r="B2" t="s">
        <v>66</v>
      </c>
      <c r="C2" t="s">
        <v>72</v>
      </c>
      <c r="D2">
        <v>8.3000000000000007</v>
      </c>
      <c r="E2">
        <v>2.92</v>
      </c>
      <c r="F2">
        <v>-1</v>
      </c>
      <c r="G2">
        <v>-1</v>
      </c>
      <c r="H2">
        <v>-1</v>
      </c>
      <c r="I2" s="2">
        <f>CORREL(D2:D4,E2:E4)</f>
        <v>-0.76171116079690115</v>
      </c>
      <c r="J2" s="2">
        <f>_xlfn.T.INV.2T(P$2,COUNT($D2:$D4)-2)</f>
        <v>12.706204736174707</v>
      </c>
      <c r="K2" s="2">
        <f>J2/SQRT(COUNT($D2:$D4)-2+J2*J2)</f>
        <v>0.99691733373312796</v>
      </c>
      <c r="L2">
        <f>CORREL(D2:D6,E2:E6)</f>
        <v>0.5129679639180218</v>
      </c>
      <c r="M2">
        <f>_xlfn.T.INV.2T(P$2,COUNT($D2:$D6)-2)</f>
        <v>3.1824463052837091</v>
      </c>
      <c r="N2" s="2">
        <f>M2/SQRT(COUNT($D2:$D6)-2+M2*M2)</f>
        <v>0.87833944815980525</v>
      </c>
      <c r="O2" t="s">
        <v>111</v>
      </c>
      <c r="P2">
        <v>0.05</v>
      </c>
      <c r="S2">
        <v>0.01</v>
      </c>
      <c r="T2">
        <f>COMBIN(3,2)*S2^2*(1-S2)+S2^3</f>
        <v>2.9800000000000003E-4</v>
      </c>
      <c r="U2">
        <f>COMBIN(8,5)*S2^5*(1-S2)^3+COMBIN(8,6)*S2^6*(1-S2)^2+COMBIN(8,7)*S2^7*(1-S2)+S2^8</f>
        <v>5.461196499999999E-9</v>
      </c>
    </row>
    <row r="3" spans="1:21" x14ac:dyDescent="0.2">
      <c r="A3" t="s">
        <v>100</v>
      </c>
      <c r="B3" t="s">
        <v>66</v>
      </c>
      <c r="C3" t="s">
        <v>72</v>
      </c>
      <c r="D3">
        <v>1.5</v>
      </c>
      <c r="E3">
        <v>4.9290000000000003</v>
      </c>
      <c r="F3">
        <v>31.8</v>
      </c>
      <c r="G3">
        <v>5.4020000000000001</v>
      </c>
      <c r="H3">
        <v>-1</v>
      </c>
      <c r="S3">
        <f>0.01+S2</f>
        <v>0.02</v>
      </c>
      <c r="T3">
        <f t="shared" ref="T3:T66" si="0">COMBIN(3,2)*S3^2*(1-S3)+S3^3</f>
        <v>1.1840000000000002E-3</v>
      </c>
      <c r="U3">
        <f t="shared" ref="U3:U11" si="1">COMBIN(8,5)*S3^5*(1-S3)^3+COMBIN(8,6)*S3^6*(1-S3)^2+COMBIN(8,7)*S3^7*(1-S3)+S3^8</f>
        <v>1.7039270400000002E-7</v>
      </c>
    </row>
    <row r="4" spans="1:21" x14ac:dyDescent="0.2">
      <c r="A4" t="s">
        <v>102</v>
      </c>
      <c r="B4" t="s">
        <v>66</v>
      </c>
      <c r="C4" t="s">
        <v>72</v>
      </c>
      <c r="D4">
        <v>0.8</v>
      </c>
      <c r="E4">
        <v>10.523999999999999</v>
      </c>
      <c r="F4">
        <v>13.92</v>
      </c>
      <c r="G4">
        <v>16.64</v>
      </c>
      <c r="H4">
        <v>-1</v>
      </c>
      <c r="S4">
        <f t="shared" ref="S4:S67" si="2">0.01+S3</f>
        <v>0.03</v>
      </c>
      <c r="T4">
        <f t="shared" si="0"/>
        <v>2.6460000000000003E-3</v>
      </c>
      <c r="U4">
        <f t="shared" si="1"/>
        <v>1.2613414365E-6</v>
      </c>
    </row>
    <row r="5" spans="1:21" x14ac:dyDescent="0.2">
      <c r="A5" t="s">
        <v>84</v>
      </c>
      <c r="B5" t="s">
        <v>66</v>
      </c>
      <c r="C5" t="s">
        <v>85</v>
      </c>
      <c r="D5">
        <v>4.8</v>
      </c>
      <c r="E5">
        <v>1.4159999999999999</v>
      </c>
      <c r="F5">
        <v>331.31</v>
      </c>
      <c r="G5">
        <v>135.392</v>
      </c>
      <c r="H5">
        <v>2.1469999999999998</v>
      </c>
      <c r="S5">
        <f t="shared" si="2"/>
        <v>0.04</v>
      </c>
      <c r="T5">
        <f t="shared" si="0"/>
        <v>4.6719999999999999E-3</v>
      </c>
      <c r="U5">
        <f t="shared" si="1"/>
        <v>5.1803914239999998E-6</v>
      </c>
    </row>
    <row r="6" spans="1:21" x14ac:dyDescent="0.2">
      <c r="A6" t="s">
        <v>65</v>
      </c>
      <c r="B6" t="s">
        <v>66</v>
      </c>
      <c r="C6" t="s">
        <v>65</v>
      </c>
      <c r="D6">
        <v>9.6999999999999993</v>
      </c>
      <c r="E6">
        <v>36.399000000000001</v>
      </c>
      <c r="F6">
        <v>293.55</v>
      </c>
      <c r="G6">
        <v>331.68599999999998</v>
      </c>
      <c r="H6">
        <v>9.5679999999999996</v>
      </c>
      <c r="S6">
        <f t="shared" si="2"/>
        <v>0.05</v>
      </c>
      <c r="T6">
        <f t="shared" si="0"/>
        <v>7.2500000000000012E-3</v>
      </c>
      <c r="U6">
        <f t="shared" si="1"/>
        <v>1.5404882812500007E-5</v>
      </c>
    </row>
    <row r="7" spans="1:21" x14ac:dyDescent="0.2">
      <c r="A7" t="s">
        <v>57</v>
      </c>
      <c r="B7" t="s">
        <v>13</v>
      </c>
      <c r="C7" t="s">
        <v>58</v>
      </c>
      <c r="D7">
        <v>11.5</v>
      </c>
      <c r="E7">
        <v>21.088000000000001</v>
      </c>
      <c r="F7">
        <v>100.35</v>
      </c>
      <c r="G7">
        <v>90.960999999999999</v>
      </c>
      <c r="H7">
        <v>0.94799999999999995</v>
      </c>
      <c r="I7" s="2">
        <f>CORREL(D7:D12,E7:E12)</f>
        <v>0.51647862609510908</v>
      </c>
      <c r="J7" s="2">
        <f>_xlfn.T.INV.2T(P$2,COUNT($D7:$D12)-2)</f>
        <v>2.7764451051977934</v>
      </c>
      <c r="K7" s="2">
        <f>J7/SQRT(COUNT($D7:$D12)-2+J7*J7)</f>
        <v>0.81140135189950779</v>
      </c>
      <c r="L7">
        <f>CORREL(D7:D27,E7:E27)</f>
        <v>-0.11136140872953826</v>
      </c>
      <c r="M7">
        <f>_xlfn.T.INV.2T(P$2,COUNT($D7:$D27)-2)</f>
        <v>2.0930240544083096</v>
      </c>
      <c r="N7" s="2">
        <f>M7/SQRT(COUNT($D7:$D27)-2+M7*M7)</f>
        <v>0.43285755631652884</v>
      </c>
      <c r="S7">
        <f t="shared" si="2"/>
        <v>6.0000000000000005E-2</v>
      </c>
      <c r="T7">
        <f t="shared" si="0"/>
        <v>1.0368000000000002E-2</v>
      </c>
      <c r="U7">
        <f t="shared" si="1"/>
        <v>3.734380454400001E-5</v>
      </c>
    </row>
    <row r="8" spans="1:21" x14ac:dyDescent="0.2">
      <c r="A8" t="s">
        <v>67</v>
      </c>
      <c r="B8" t="s">
        <v>13</v>
      </c>
      <c r="C8" t="s">
        <v>58</v>
      </c>
      <c r="D8">
        <v>8.8000000000000007</v>
      </c>
      <c r="E8">
        <v>43.851999999999997</v>
      </c>
      <c r="F8">
        <v>98.73</v>
      </c>
      <c r="G8">
        <v>43.375999999999998</v>
      </c>
      <c r="H8">
        <v>0.41099999999999998</v>
      </c>
      <c r="S8">
        <f t="shared" si="2"/>
        <v>7.0000000000000007E-2</v>
      </c>
      <c r="T8">
        <f t="shared" si="0"/>
        <v>1.4014E-2</v>
      </c>
      <c r="U8">
        <f t="shared" si="1"/>
        <v>7.8616414796499998E-5</v>
      </c>
    </row>
    <row r="9" spans="1:21" x14ac:dyDescent="0.2">
      <c r="A9" t="s">
        <v>77</v>
      </c>
      <c r="B9" t="s">
        <v>13</v>
      </c>
      <c r="C9" t="s">
        <v>58</v>
      </c>
      <c r="D9">
        <v>7.4</v>
      </c>
      <c r="E9">
        <v>10.050000000000001</v>
      </c>
      <c r="F9">
        <v>-1</v>
      </c>
      <c r="G9">
        <v>-1</v>
      </c>
      <c r="H9">
        <v>-1</v>
      </c>
      <c r="S9">
        <f t="shared" si="2"/>
        <v>0.08</v>
      </c>
      <c r="T9">
        <f t="shared" si="0"/>
        <v>1.8176000000000001E-2</v>
      </c>
      <c r="U9">
        <f t="shared" si="1"/>
        <v>1.4925850214400001E-4</v>
      </c>
    </row>
    <row r="10" spans="1:21" x14ac:dyDescent="0.2">
      <c r="A10" t="s">
        <v>90</v>
      </c>
      <c r="B10" t="s">
        <v>13</v>
      </c>
      <c r="C10" t="s">
        <v>58</v>
      </c>
      <c r="D10">
        <v>3.5</v>
      </c>
      <c r="E10">
        <v>9.7680000000000007</v>
      </c>
      <c r="F10">
        <v>502.45</v>
      </c>
      <c r="G10">
        <v>83.566000000000003</v>
      </c>
      <c r="H10">
        <v>3.4969999999999999</v>
      </c>
      <c r="S10">
        <f t="shared" si="2"/>
        <v>0.09</v>
      </c>
      <c r="T10">
        <f t="shared" si="0"/>
        <v>2.2842000000000001E-2</v>
      </c>
      <c r="U10">
        <f t="shared" si="1"/>
        <v>2.6186155927650001E-4</v>
      </c>
    </row>
    <row r="11" spans="1:21" x14ac:dyDescent="0.2">
      <c r="A11" t="s">
        <v>91</v>
      </c>
      <c r="B11" t="s">
        <v>13</v>
      </c>
      <c r="C11" t="s">
        <v>58</v>
      </c>
      <c r="D11">
        <v>3.4</v>
      </c>
      <c r="E11">
        <v>21.442</v>
      </c>
      <c r="F11">
        <v>-1</v>
      </c>
      <c r="G11">
        <v>-1</v>
      </c>
      <c r="H11">
        <v>-1</v>
      </c>
      <c r="S11">
        <f t="shared" si="2"/>
        <v>9.9999999999999992E-2</v>
      </c>
      <c r="T11">
        <f t="shared" si="0"/>
        <v>2.7999999999999997E-2</v>
      </c>
      <c r="U11">
        <f t="shared" si="1"/>
        <v>4.3164999999999984E-4</v>
      </c>
    </row>
    <row r="12" spans="1:21" x14ac:dyDescent="0.2">
      <c r="A12" t="s">
        <v>94</v>
      </c>
      <c r="B12" t="s">
        <v>13</v>
      </c>
      <c r="C12" t="s">
        <v>58</v>
      </c>
      <c r="D12">
        <v>2.6</v>
      </c>
      <c r="E12">
        <v>6.68</v>
      </c>
      <c r="F12">
        <v>-1</v>
      </c>
      <c r="G12">
        <v>-1</v>
      </c>
      <c r="H12">
        <v>-1</v>
      </c>
      <c r="S12">
        <f t="shared" si="2"/>
        <v>0.10999999999999999</v>
      </c>
      <c r="T12">
        <f t="shared" si="0"/>
        <v>3.3637999999999994E-2</v>
      </c>
      <c r="U12">
        <f t="shared" ref="U12:U29" si="3">COMBIN(8,5)*S12^5*(1-S12)^3+COMBIN(8,6)*S12^6*(1-S12)^2+COMBIN(8,7)*S12^7*(1-S12)+S12^8</f>
        <v>6.7650140911649983E-4</v>
      </c>
    </row>
    <row r="13" spans="1:21" x14ac:dyDescent="0.2">
      <c r="A13" t="s">
        <v>47</v>
      </c>
      <c r="B13" t="s">
        <v>13</v>
      </c>
      <c r="C13" t="s">
        <v>48</v>
      </c>
      <c r="D13">
        <v>14.1</v>
      </c>
      <c r="E13">
        <v>38.926000000000002</v>
      </c>
      <c r="F13">
        <v>21.77</v>
      </c>
      <c r="G13">
        <v>120.82899999999999</v>
      </c>
      <c r="H13">
        <v>0.21199999999999999</v>
      </c>
      <c r="I13" s="2">
        <f>CORREL(D13:D18,E13:E18)</f>
        <v>0.65894575831402069</v>
      </c>
      <c r="J13" s="2">
        <f>_xlfn.T.INV.2T(P$2,COUNT($D13:$D18)-2)</f>
        <v>2.7764451051977934</v>
      </c>
      <c r="K13" s="2">
        <f>J13/SQRT(COUNT($D13:$D18)-2+J13*J13)</f>
        <v>0.81140135189950779</v>
      </c>
      <c r="S13">
        <f t="shared" si="2"/>
        <v>0.11999999999999998</v>
      </c>
      <c r="T13">
        <f t="shared" si="0"/>
        <v>3.9743999999999988E-2</v>
      </c>
      <c r="U13">
        <f t="shared" si="3"/>
        <v>1.0169146736639992E-3</v>
      </c>
    </row>
    <row r="14" spans="1:21" x14ac:dyDescent="0.2">
      <c r="A14" t="s">
        <v>51</v>
      </c>
      <c r="B14" t="s">
        <v>13</v>
      </c>
      <c r="C14" t="s">
        <v>48</v>
      </c>
      <c r="D14">
        <v>12.9</v>
      </c>
      <c r="E14">
        <v>29.071000000000002</v>
      </c>
      <c r="F14">
        <v>43.97</v>
      </c>
      <c r="G14">
        <v>179.21299999999999</v>
      </c>
      <c r="H14">
        <v>0.97699999999999998</v>
      </c>
      <c r="S14">
        <f t="shared" si="2"/>
        <v>0.12999999999999998</v>
      </c>
      <c r="T14">
        <f t="shared" si="0"/>
        <v>4.6305999999999979E-2</v>
      </c>
      <c r="U14">
        <f t="shared" si="3"/>
        <v>1.4759307028764988E-3</v>
      </c>
    </row>
    <row r="15" spans="1:21" x14ac:dyDescent="0.2">
      <c r="A15" t="s">
        <v>54</v>
      </c>
      <c r="B15" t="s">
        <v>13</v>
      </c>
      <c r="C15" t="s">
        <v>48</v>
      </c>
      <c r="D15">
        <v>12.1</v>
      </c>
      <c r="E15">
        <v>22.501000000000001</v>
      </c>
      <c r="F15">
        <v>-1</v>
      </c>
      <c r="G15">
        <v>-1</v>
      </c>
      <c r="H15">
        <v>-1</v>
      </c>
      <c r="S15">
        <f t="shared" si="2"/>
        <v>0.13999999999999999</v>
      </c>
      <c r="T15">
        <f t="shared" si="0"/>
        <v>5.3311999999999991E-2</v>
      </c>
      <c r="U15">
        <f t="shared" si="3"/>
        <v>2.0790103031039986E-3</v>
      </c>
    </row>
    <row r="16" spans="1:21" x14ac:dyDescent="0.2">
      <c r="A16" t="s">
        <v>56</v>
      </c>
      <c r="B16" t="s">
        <v>13</v>
      </c>
      <c r="C16" t="s">
        <v>48</v>
      </c>
      <c r="D16">
        <v>12</v>
      </c>
      <c r="E16">
        <v>52.018999999999998</v>
      </c>
      <c r="F16">
        <v>58.63</v>
      </c>
      <c r="G16">
        <v>59.44</v>
      </c>
      <c r="H16">
        <v>0.23499999999999999</v>
      </c>
      <c r="S16">
        <f t="shared" si="2"/>
        <v>0.15</v>
      </c>
      <c r="T16">
        <f t="shared" si="0"/>
        <v>6.0750000000000005E-2</v>
      </c>
      <c r="U16">
        <f t="shared" si="3"/>
        <v>2.8538736328124993E-3</v>
      </c>
    </row>
    <row r="17" spans="1:21" x14ac:dyDescent="0.2">
      <c r="A17" t="s">
        <v>59</v>
      </c>
      <c r="B17" t="s">
        <v>13</v>
      </c>
      <c r="C17" t="s">
        <v>48</v>
      </c>
      <c r="D17">
        <v>10.8</v>
      </c>
      <c r="E17">
        <v>9.3849999999999998</v>
      </c>
      <c r="F17">
        <v>81.400000000000006</v>
      </c>
      <c r="G17">
        <v>242.80500000000001</v>
      </c>
      <c r="H17">
        <v>0.85199999999999998</v>
      </c>
      <c r="S17">
        <f t="shared" si="2"/>
        <v>0.16</v>
      </c>
      <c r="T17">
        <f t="shared" si="0"/>
        <v>6.8608000000000002E-2</v>
      </c>
      <c r="U17">
        <f t="shared" si="3"/>
        <v>3.8303055216639998E-3</v>
      </c>
    </row>
    <row r="18" spans="1:21" x14ac:dyDescent="0.2">
      <c r="A18" t="s">
        <v>63</v>
      </c>
      <c r="B18" t="s">
        <v>13</v>
      </c>
      <c r="C18" t="s">
        <v>48</v>
      </c>
      <c r="D18">
        <v>10</v>
      </c>
      <c r="E18">
        <v>11.260999999999999</v>
      </c>
      <c r="F18">
        <v>155.44999999999999</v>
      </c>
      <c r="G18">
        <v>1587.5</v>
      </c>
      <c r="H18">
        <v>0.20200000000000001</v>
      </c>
      <c r="S18">
        <f t="shared" si="2"/>
        <v>0.17</v>
      </c>
      <c r="T18">
        <f t="shared" si="0"/>
        <v>7.6874000000000012E-2</v>
      </c>
      <c r="U18">
        <f t="shared" si="3"/>
        <v>5.0399307965565019E-3</v>
      </c>
    </row>
    <row r="19" spans="1:21" x14ac:dyDescent="0.2">
      <c r="A19" t="s">
        <v>12</v>
      </c>
      <c r="B19" t="s">
        <v>13</v>
      </c>
      <c r="C19" t="s">
        <v>14</v>
      </c>
      <c r="D19">
        <v>34.700000000000003</v>
      </c>
      <c r="E19">
        <v>1.756</v>
      </c>
      <c r="F19">
        <v>150.81</v>
      </c>
      <c r="G19">
        <v>61.905000000000001</v>
      </c>
      <c r="H19">
        <v>10.285</v>
      </c>
      <c r="S19">
        <f t="shared" si="2"/>
        <v>0.18000000000000002</v>
      </c>
      <c r="T19">
        <f t="shared" si="0"/>
        <v>8.5536000000000001E-2</v>
      </c>
      <c r="U19">
        <f t="shared" si="3"/>
        <v>6.5159636163840007E-3</v>
      </c>
    </row>
    <row r="20" spans="1:21" x14ac:dyDescent="0.2">
      <c r="A20" t="s">
        <v>15</v>
      </c>
      <c r="B20" t="s">
        <v>13</v>
      </c>
      <c r="C20" t="s">
        <v>16</v>
      </c>
      <c r="D20">
        <v>34.700000000000003</v>
      </c>
      <c r="E20">
        <v>12.06</v>
      </c>
      <c r="F20">
        <v>12.48</v>
      </c>
      <c r="G20">
        <v>522.46100000000001</v>
      </c>
      <c r="H20">
        <v>1.077</v>
      </c>
      <c r="I20" s="2">
        <f>CORREL(D20:D27,E20:E27)</f>
        <v>-2.2415718612384523E-2</v>
      </c>
      <c r="J20" s="2">
        <f>_xlfn.T.INV.2T(P$2,COUNT($D20:$D27)-2)</f>
        <v>2.4469118511449697</v>
      </c>
      <c r="K20" s="2">
        <f>J20/SQRT(COUNT($D20:$D27)-2+J20*J20)</f>
        <v>0.70673440073065374</v>
      </c>
      <c r="S20">
        <f t="shared" si="2"/>
        <v>0.19000000000000003</v>
      </c>
      <c r="T20">
        <f t="shared" si="0"/>
        <v>9.4582000000000027E-2</v>
      </c>
      <c r="U20">
        <f t="shared" si="3"/>
        <v>8.2929346761565059E-3</v>
      </c>
    </row>
    <row r="21" spans="1:21" x14ac:dyDescent="0.2">
      <c r="A21" t="s">
        <v>39</v>
      </c>
      <c r="B21" t="s">
        <v>13</v>
      </c>
      <c r="C21" t="s">
        <v>16</v>
      </c>
      <c r="D21">
        <v>16.7</v>
      </c>
      <c r="E21">
        <v>7.1449999999999996</v>
      </c>
      <c r="F21">
        <v>3.12</v>
      </c>
      <c r="G21">
        <v>28.818999999999999</v>
      </c>
      <c r="H21">
        <v>0.437</v>
      </c>
      <c r="S21">
        <f t="shared" si="2"/>
        <v>0.20000000000000004</v>
      </c>
      <c r="T21">
        <f t="shared" si="0"/>
        <v>0.10400000000000004</v>
      </c>
      <c r="U21">
        <f t="shared" si="3"/>
        <v>1.0406400000000008E-2</v>
      </c>
    </row>
    <row r="22" spans="1:21" x14ac:dyDescent="0.2">
      <c r="A22" t="s">
        <v>41</v>
      </c>
      <c r="B22" t="s">
        <v>13</v>
      </c>
      <c r="C22" t="s">
        <v>16</v>
      </c>
      <c r="D22">
        <v>15.8</v>
      </c>
      <c r="E22">
        <v>14.249000000000001</v>
      </c>
      <c r="F22">
        <v>271.23</v>
      </c>
      <c r="G22">
        <v>161.29</v>
      </c>
      <c r="H22">
        <v>0</v>
      </c>
      <c r="S22">
        <f t="shared" si="2"/>
        <v>0.21000000000000005</v>
      </c>
      <c r="T22">
        <f t="shared" si="0"/>
        <v>0.11377800000000005</v>
      </c>
      <c r="U22">
        <f t="shared" si="3"/>
        <v>1.2892634901436511E-2</v>
      </c>
    </row>
    <row r="23" spans="1:21" x14ac:dyDescent="0.2">
      <c r="A23" t="s">
        <v>53</v>
      </c>
      <c r="B23" t="s">
        <v>13</v>
      </c>
      <c r="C23" t="s">
        <v>16</v>
      </c>
      <c r="D23">
        <v>12.1</v>
      </c>
      <c r="E23">
        <v>4.4050000000000002</v>
      </c>
      <c r="F23">
        <v>59.39</v>
      </c>
      <c r="G23">
        <v>633.48099999999999</v>
      </c>
      <c r="H23">
        <v>1.6240000000000001</v>
      </c>
      <c r="S23">
        <f t="shared" si="2"/>
        <v>0.22000000000000006</v>
      </c>
      <c r="T23">
        <f t="shared" si="0"/>
        <v>0.12390400000000006</v>
      </c>
      <c r="U23">
        <f t="shared" si="3"/>
        <v>1.5788316548224018E-2</v>
      </c>
    </row>
    <row r="24" spans="1:21" x14ac:dyDescent="0.2">
      <c r="A24" t="s">
        <v>61</v>
      </c>
      <c r="B24" t="s">
        <v>13</v>
      </c>
      <c r="C24" t="s">
        <v>16</v>
      </c>
      <c r="D24">
        <v>10.1</v>
      </c>
      <c r="E24">
        <v>25.344000000000001</v>
      </c>
      <c r="F24">
        <v>250.55</v>
      </c>
      <c r="G24">
        <v>244.39</v>
      </c>
      <c r="H24">
        <v>0.39900000000000002</v>
      </c>
      <c r="S24">
        <f t="shared" si="2"/>
        <v>0.23000000000000007</v>
      </c>
      <c r="T24">
        <f t="shared" si="0"/>
        <v>0.13436600000000007</v>
      </c>
      <c r="U24">
        <f t="shared" si="3"/>
        <v>1.9130198427916519E-2</v>
      </c>
    </row>
    <row r="25" spans="1:21" x14ac:dyDescent="0.2">
      <c r="A25" t="s">
        <v>70</v>
      </c>
      <c r="B25" t="s">
        <v>13</v>
      </c>
      <c r="C25" t="s">
        <v>16</v>
      </c>
      <c r="D25">
        <v>8.3000000000000007</v>
      </c>
      <c r="E25">
        <v>27.382999999999999</v>
      </c>
      <c r="F25">
        <v>284.79000000000002</v>
      </c>
      <c r="G25">
        <v>797.33399999999995</v>
      </c>
      <c r="H25">
        <v>0.252</v>
      </c>
      <c r="S25">
        <f t="shared" si="2"/>
        <v>0.24000000000000007</v>
      </c>
      <c r="T25">
        <f t="shared" si="0"/>
        <v>0.14515200000000006</v>
      </c>
      <c r="U25">
        <f t="shared" si="3"/>
        <v>2.2954779869184032E-2</v>
      </c>
    </row>
    <row r="26" spans="1:21" x14ac:dyDescent="0.2">
      <c r="A26" t="s">
        <v>76</v>
      </c>
      <c r="B26" t="s">
        <v>13</v>
      </c>
      <c r="C26" t="s">
        <v>16</v>
      </c>
      <c r="D26">
        <v>7.4</v>
      </c>
      <c r="E26">
        <v>5.3239999999999998</v>
      </c>
      <c r="F26">
        <v>323.45999999999998</v>
      </c>
      <c r="G26">
        <v>922.596</v>
      </c>
      <c r="H26">
        <v>-1</v>
      </c>
      <c r="S26">
        <f t="shared" si="2"/>
        <v>0.25000000000000006</v>
      </c>
      <c r="T26">
        <f t="shared" si="0"/>
        <v>0.15625000000000006</v>
      </c>
      <c r="U26">
        <f t="shared" si="3"/>
        <v>2.7297973632812531E-2</v>
      </c>
    </row>
    <row r="27" spans="1:21" x14ac:dyDescent="0.2">
      <c r="A27" t="s">
        <v>98</v>
      </c>
      <c r="B27" t="s">
        <v>13</v>
      </c>
      <c r="C27" t="s">
        <v>16</v>
      </c>
      <c r="D27">
        <v>2.4</v>
      </c>
      <c r="E27">
        <v>5.8010000000000002</v>
      </c>
      <c r="F27">
        <v>38.86</v>
      </c>
      <c r="G27">
        <v>457.23599999999999</v>
      </c>
      <c r="H27">
        <v>4.742</v>
      </c>
      <c r="S27">
        <f t="shared" si="2"/>
        <v>0.26000000000000006</v>
      </c>
      <c r="T27">
        <f t="shared" si="0"/>
        <v>0.16764800000000007</v>
      </c>
      <c r="U27">
        <f t="shared" si="3"/>
        <v>3.2194774445184045E-2</v>
      </c>
    </row>
    <row r="28" spans="1:21" x14ac:dyDescent="0.2">
      <c r="A28" t="s">
        <v>92</v>
      </c>
      <c r="B28" t="s">
        <v>18</v>
      </c>
      <c r="C28" t="s">
        <v>93</v>
      </c>
      <c r="D28">
        <v>2.8</v>
      </c>
      <c r="E28">
        <v>2.1890000000000001</v>
      </c>
      <c r="F28">
        <v>-1</v>
      </c>
      <c r="G28">
        <v>-1</v>
      </c>
      <c r="H28">
        <v>-1</v>
      </c>
      <c r="L28">
        <f>CORREL(D28:D46,E28:E46)</f>
        <v>6.8906743132620948E-2</v>
      </c>
      <c r="M28">
        <f>_xlfn.T.INV.2T(P$2,COUNT($D28:$D46)-2)</f>
        <v>2.109815577833317</v>
      </c>
      <c r="N28" s="2">
        <f>M28/SQRT(COUNT($D28:$D46)-2+M28*M28)</f>
        <v>0.45553050576304221</v>
      </c>
      <c r="S28">
        <f t="shared" si="2"/>
        <v>0.27000000000000007</v>
      </c>
      <c r="T28">
        <f t="shared" si="0"/>
        <v>0.17933400000000008</v>
      </c>
      <c r="U28">
        <f t="shared" si="3"/>
        <v>3.767893120591654E-2</v>
      </c>
    </row>
    <row r="29" spans="1:21" x14ac:dyDescent="0.2">
      <c r="A29" t="s">
        <v>73</v>
      </c>
      <c r="B29" t="s">
        <v>18</v>
      </c>
      <c r="C29" t="s">
        <v>74</v>
      </c>
      <c r="D29">
        <v>7.9</v>
      </c>
      <c r="E29">
        <v>6.1829999999999998</v>
      </c>
      <c r="F29">
        <v>12.78</v>
      </c>
      <c r="G29">
        <v>39.594999999999999</v>
      </c>
      <c r="H29">
        <v>-1</v>
      </c>
      <c r="I29" s="2">
        <f>CORREL(D29:D31,E29:E31)</f>
        <v>0.91779833267650446</v>
      </c>
      <c r="J29" s="2">
        <f>_xlfn.T.INV.2T(P$2,COUNT($D29:$D31)-2)</f>
        <v>12.706204736174707</v>
      </c>
      <c r="K29" s="2">
        <f>J29/SQRT(COUNT($D29:$D31)-2+J29*J29)</f>
        <v>0.99691733373312796</v>
      </c>
      <c r="S29">
        <f t="shared" si="2"/>
        <v>0.28000000000000008</v>
      </c>
      <c r="T29">
        <f t="shared" si="0"/>
        <v>0.1912960000000001</v>
      </c>
      <c r="U29">
        <f t="shared" si="3"/>
        <v>4.3782625460224045E-2</v>
      </c>
    </row>
    <row r="30" spans="1:21" x14ac:dyDescent="0.2">
      <c r="A30" t="s">
        <v>87</v>
      </c>
      <c r="B30" t="s">
        <v>18</v>
      </c>
      <c r="C30" t="s">
        <v>74</v>
      </c>
      <c r="D30">
        <v>3.6</v>
      </c>
      <c r="E30">
        <v>0.52700000000000002</v>
      </c>
      <c r="F30">
        <v>-1</v>
      </c>
      <c r="G30">
        <v>-1</v>
      </c>
      <c r="H30">
        <v>-1</v>
      </c>
      <c r="S30">
        <f t="shared" si="2"/>
        <v>0.29000000000000009</v>
      </c>
      <c r="T30">
        <f t="shared" si="0"/>
        <v>0.20352200000000012</v>
      </c>
      <c r="U30">
        <f t="shared" ref="U30:U93" si="4">COMBIN(8,5)*S30^5*(1-S30)^3+COMBIN(8,6)*S30^6*(1-S30)^2+COMBIN(8,7)*S30^7*(1-S30)+S30^8</f>
        <v>5.0536158585436579E-2</v>
      </c>
    </row>
    <row r="31" spans="1:21" x14ac:dyDescent="0.2">
      <c r="A31" t="s">
        <v>106</v>
      </c>
      <c r="B31" t="s">
        <v>18</v>
      </c>
      <c r="C31" t="s">
        <v>74</v>
      </c>
      <c r="D31">
        <v>0.3</v>
      </c>
      <c r="E31">
        <v>0.26300000000000001</v>
      </c>
      <c r="F31">
        <v>-1</v>
      </c>
      <c r="G31">
        <v>-1</v>
      </c>
      <c r="H31">
        <v>-1</v>
      </c>
      <c r="S31">
        <f t="shared" si="2"/>
        <v>0.3000000000000001</v>
      </c>
      <c r="T31">
        <f t="shared" si="0"/>
        <v>0.21600000000000014</v>
      </c>
      <c r="U31">
        <f t="shared" si="4"/>
        <v>5.7967650000000093E-2</v>
      </c>
    </row>
    <row r="32" spans="1:21" x14ac:dyDescent="0.2">
      <c r="A32" t="s">
        <v>32</v>
      </c>
      <c r="B32" t="s">
        <v>18</v>
      </c>
      <c r="C32" t="s">
        <v>33</v>
      </c>
      <c r="D32">
        <v>22.3</v>
      </c>
      <c r="E32">
        <v>3.883</v>
      </c>
      <c r="F32">
        <v>13.13</v>
      </c>
      <c r="G32">
        <v>5.992</v>
      </c>
      <c r="H32">
        <v>8.8320000000000007</v>
      </c>
      <c r="I32" s="2">
        <f>CORREL(D32:D37,E32:E37)</f>
        <v>0.63040801871458674</v>
      </c>
      <c r="J32" s="2">
        <f>_xlfn.T.INV.2T(P$2,COUNT($D32:$D37)-2)</f>
        <v>2.7764451051977934</v>
      </c>
      <c r="K32" s="2">
        <f>J32/SQRT(COUNT($D32:$D37)-2+J32*J32)</f>
        <v>0.81140135189950779</v>
      </c>
      <c r="S32">
        <f t="shared" si="2"/>
        <v>0.31000000000000011</v>
      </c>
      <c r="T32">
        <f t="shared" si="0"/>
        <v>0.22871800000000017</v>
      </c>
      <c r="U32">
        <f t="shared" si="4"/>
        <v>6.6102748562156616E-2</v>
      </c>
    </row>
    <row r="33" spans="1:21" x14ac:dyDescent="0.2">
      <c r="A33" t="s">
        <v>52</v>
      </c>
      <c r="B33" t="s">
        <v>18</v>
      </c>
      <c r="C33" t="s">
        <v>33</v>
      </c>
      <c r="D33">
        <v>12.5</v>
      </c>
      <c r="E33">
        <v>6.6559999999999997</v>
      </c>
      <c r="F33">
        <v>-1</v>
      </c>
      <c r="G33">
        <v>-1</v>
      </c>
      <c r="H33">
        <v>-1</v>
      </c>
      <c r="S33">
        <f t="shared" si="2"/>
        <v>0.32000000000000012</v>
      </c>
      <c r="T33">
        <f t="shared" si="0"/>
        <v>0.24166400000000021</v>
      </c>
      <c r="U33">
        <f t="shared" si="4"/>
        <v>7.4964359184384127E-2</v>
      </c>
    </row>
    <row r="34" spans="1:21" x14ac:dyDescent="0.2">
      <c r="A34" t="s">
        <v>82</v>
      </c>
      <c r="B34" t="s">
        <v>18</v>
      </c>
      <c r="C34" t="s">
        <v>33</v>
      </c>
      <c r="D34">
        <v>5.3</v>
      </c>
      <c r="E34">
        <v>3.0790000000000002</v>
      </c>
      <c r="F34">
        <v>-1</v>
      </c>
      <c r="G34">
        <v>-1</v>
      </c>
      <c r="H34">
        <v>-1</v>
      </c>
      <c r="S34">
        <f t="shared" si="2"/>
        <v>0.33000000000000013</v>
      </c>
      <c r="T34">
        <f t="shared" si="0"/>
        <v>0.25482600000000016</v>
      </c>
      <c r="U34">
        <f t="shared" si="4"/>
        <v>8.457238654855663E-2</v>
      </c>
    </row>
    <row r="35" spans="1:21" x14ac:dyDescent="0.2">
      <c r="A35" t="s">
        <v>99</v>
      </c>
      <c r="B35" t="s">
        <v>18</v>
      </c>
      <c r="C35" t="s">
        <v>33</v>
      </c>
      <c r="D35">
        <v>2.4</v>
      </c>
      <c r="E35">
        <v>2.4209999999999998</v>
      </c>
      <c r="F35">
        <v>-1</v>
      </c>
      <c r="G35">
        <v>-1</v>
      </c>
      <c r="H35">
        <v>-1</v>
      </c>
      <c r="S35">
        <f t="shared" si="2"/>
        <v>0.34000000000000014</v>
      </c>
      <c r="T35">
        <f t="shared" si="0"/>
        <v>0.26819200000000021</v>
      </c>
      <c r="U35">
        <f t="shared" si="4"/>
        <v>9.4943497665664164E-2</v>
      </c>
    </row>
    <row r="36" spans="1:21" x14ac:dyDescent="0.2">
      <c r="A36" t="s">
        <v>101</v>
      </c>
      <c r="B36" t="s">
        <v>18</v>
      </c>
      <c r="C36" t="s">
        <v>33</v>
      </c>
      <c r="D36">
        <v>0.8</v>
      </c>
      <c r="E36">
        <v>1.1930000000000001</v>
      </c>
      <c r="F36">
        <v>131.37</v>
      </c>
      <c r="G36">
        <v>2.2789999999999999</v>
      </c>
      <c r="H36">
        <v>0</v>
      </c>
      <c r="S36">
        <f t="shared" si="2"/>
        <v>0.35000000000000014</v>
      </c>
      <c r="T36">
        <f t="shared" si="0"/>
        <v>0.28175000000000017</v>
      </c>
      <c r="U36">
        <f t="shared" si="4"/>
        <v>0.10609090488281268</v>
      </c>
    </row>
    <row r="37" spans="1:21" x14ac:dyDescent="0.2">
      <c r="A37" t="s">
        <v>105</v>
      </c>
      <c r="B37" t="s">
        <v>18</v>
      </c>
      <c r="C37" t="s">
        <v>33</v>
      </c>
      <c r="D37">
        <v>0.4</v>
      </c>
      <c r="E37">
        <v>2.3730000000000002</v>
      </c>
      <c r="F37">
        <v>-1</v>
      </c>
      <c r="G37">
        <v>-1</v>
      </c>
      <c r="H37">
        <v>-1</v>
      </c>
      <c r="S37">
        <f t="shared" si="2"/>
        <v>0.36000000000000015</v>
      </c>
      <c r="T37">
        <f t="shared" si="0"/>
        <v>0.29548800000000019</v>
      </c>
      <c r="U37">
        <f t="shared" si="4"/>
        <v>0.1180241707991042</v>
      </c>
    </row>
    <row r="38" spans="1:21" x14ac:dyDescent="0.2">
      <c r="A38" t="s">
        <v>88</v>
      </c>
      <c r="B38" t="s">
        <v>18</v>
      </c>
      <c r="C38" t="s">
        <v>89</v>
      </c>
      <c r="D38">
        <v>3.6</v>
      </c>
      <c r="E38">
        <v>6.4649999999999999</v>
      </c>
      <c r="F38">
        <v>-1</v>
      </c>
      <c r="G38">
        <v>15.282</v>
      </c>
      <c r="H38">
        <v>-1</v>
      </c>
      <c r="S38">
        <f t="shared" si="2"/>
        <v>0.37000000000000016</v>
      </c>
      <c r="T38">
        <f t="shared" si="0"/>
        <v>0.30939400000000028</v>
      </c>
      <c r="U38">
        <f t="shared" si="4"/>
        <v>0.13074903641087673</v>
      </c>
    </row>
    <row r="39" spans="1:21" x14ac:dyDescent="0.2">
      <c r="A39" t="s">
        <v>107</v>
      </c>
      <c r="B39" t="s">
        <v>18</v>
      </c>
      <c r="C39" t="s">
        <v>89</v>
      </c>
      <c r="D39">
        <v>0.3</v>
      </c>
      <c r="E39">
        <v>0.156</v>
      </c>
      <c r="F39">
        <v>7.36</v>
      </c>
      <c r="G39">
        <v>1.2090000000000001</v>
      </c>
      <c r="H39">
        <v>-1</v>
      </c>
      <c r="S39">
        <f t="shared" si="2"/>
        <v>0.38000000000000017</v>
      </c>
      <c r="T39">
        <f t="shared" si="0"/>
        <v>0.3234560000000003</v>
      </c>
      <c r="U39">
        <f t="shared" si="4"/>
        <v>0.14426727366566433</v>
      </c>
    </row>
    <row r="40" spans="1:21" x14ac:dyDescent="0.2">
      <c r="A40" t="s">
        <v>17</v>
      </c>
      <c r="B40" t="s">
        <v>18</v>
      </c>
      <c r="C40" t="s">
        <v>19</v>
      </c>
      <c r="D40">
        <v>34</v>
      </c>
      <c r="E40">
        <v>1.2609999999999999</v>
      </c>
      <c r="F40">
        <v>12.2</v>
      </c>
      <c r="G40">
        <v>9.9149999999999991</v>
      </c>
      <c r="H40">
        <v>3.0510000000000002</v>
      </c>
      <c r="I40" s="2">
        <f>CORREL(D40:D46,E40:E46)</f>
        <v>-9.9800694855575314E-2</v>
      </c>
      <c r="J40" s="2">
        <f>_xlfn.T.INV.2T(P$2,COUNT($D40:$D46)-2)</f>
        <v>2.570581835636315</v>
      </c>
      <c r="K40" s="2">
        <f>J40/SQRT(COUNT($D40:$D46)-2+J40*J40)</f>
        <v>0.75449223446096447</v>
      </c>
      <c r="S40">
        <f t="shared" si="2"/>
        <v>0.39000000000000018</v>
      </c>
      <c r="T40">
        <f t="shared" si="0"/>
        <v>0.3376620000000003</v>
      </c>
      <c r="U40">
        <f t="shared" si="4"/>
        <v>0.15857656346311685</v>
      </c>
    </row>
    <row r="41" spans="1:21" x14ac:dyDescent="0.2">
      <c r="A41" t="s">
        <v>22</v>
      </c>
      <c r="B41" t="s">
        <v>18</v>
      </c>
      <c r="C41" t="s">
        <v>19</v>
      </c>
      <c r="D41">
        <v>31.9</v>
      </c>
      <c r="E41">
        <v>2.4929999999999999</v>
      </c>
      <c r="F41">
        <v>-1</v>
      </c>
      <c r="G41">
        <v>-1</v>
      </c>
      <c r="H41">
        <v>-1</v>
      </c>
      <c r="S41">
        <f t="shared" si="2"/>
        <v>0.40000000000000019</v>
      </c>
      <c r="T41">
        <f t="shared" si="0"/>
        <v>0.35200000000000031</v>
      </c>
      <c r="U41">
        <f t="shared" si="4"/>
        <v>0.17367040000000028</v>
      </c>
    </row>
    <row r="42" spans="1:21" x14ac:dyDescent="0.2">
      <c r="A42" t="s">
        <v>38</v>
      </c>
      <c r="B42" t="s">
        <v>18</v>
      </c>
      <c r="C42" t="s">
        <v>19</v>
      </c>
      <c r="D42">
        <v>16.7</v>
      </c>
      <c r="E42">
        <v>0.26900000000000002</v>
      </c>
      <c r="F42">
        <v>1.37</v>
      </c>
      <c r="G42">
        <v>0.70699999999999996</v>
      </c>
      <c r="H42">
        <v>0.3</v>
      </c>
      <c r="S42">
        <f t="shared" si="2"/>
        <v>0.4100000000000002</v>
      </c>
      <c r="T42">
        <f t="shared" si="0"/>
        <v>0.36645800000000034</v>
      </c>
      <c r="U42">
        <f t="shared" si="4"/>
        <v>0.18953802221527691</v>
      </c>
    </row>
    <row r="43" spans="1:21" x14ac:dyDescent="0.2">
      <c r="A43" t="s">
        <v>40</v>
      </c>
      <c r="B43" t="s">
        <v>18</v>
      </c>
      <c r="C43" t="s">
        <v>19</v>
      </c>
      <c r="D43">
        <v>16.5</v>
      </c>
      <c r="E43">
        <v>2.59</v>
      </c>
      <c r="F43">
        <v>-1</v>
      </c>
      <c r="G43">
        <v>-1</v>
      </c>
      <c r="H43">
        <v>-1</v>
      </c>
      <c r="S43">
        <f t="shared" si="2"/>
        <v>0.42000000000000021</v>
      </c>
      <c r="T43">
        <f t="shared" si="0"/>
        <v>0.38102400000000036</v>
      </c>
      <c r="U43">
        <f t="shared" si="4"/>
        <v>0.20616437295014436</v>
      </c>
    </row>
    <row r="44" spans="1:21" x14ac:dyDescent="0.2">
      <c r="A44" t="s">
        <v>62</v>
      </c>
      <c r="B44" t="s">
        <v>18</v>
      </c>
      <c r="C44" t="s">
        <v>19</v>
      </c>
      <c r="D44">
        <v>10.1</v>
      </c>
      <c r="E44">
        <v>2.2229999999999999</v>
      </c>
      <c r="F44">
        <v>-1</v>
      </c>
      <c r="G44">
        <v>-1</v>
      </c>
      <c r="H44">
        <v>-1</v>
      </c>
      <c r="S44">
        <f t="shared" si="2"/>
        <v>0.43000000000000022</v>
      </c>
      <c r="T44">
        <f t="shared" si="0"/>
        <v>0.39568600000000032</v>
      </c>
      <c r="U44">
        <f t="shared" si="4"/>
        <v>0.22353008629679691</v>
      </c>
    </row>
    <row r="45" spans="1:21" x14ac:dyDescent="0.2">
      <c r="A45" t="s">
        <v>80</v>
      </c>
      <c r="B45" t="s">
        <v>18</v>
      </c>
      <c r="C45" t="s">
        <v>19</v>
      </c>
      <c r="D45">
        <v>6.1</v>
      </c>
      <c r="E45">
        <v>1.694</v>
      </c>
      <c r="F45">
        <v>6.15</v>
      </c>
      <c r="G45">
        <v>7.7759999999999998</v>
      </c>
      <c r="H45">
        <v>1.1879999999999999</v>
      </c>
      <c r="S45">
        <f t="shared" si="2"/>
        <v>0.44000000000000022</v>
      </c>
      <c r="T45">
        <f t="shared" si="0"/>
        <v>0.41043200000000035</v>
      </c>
      <c r="U45">
        <f t="shared" si="4"/>
        <v>0.24161150346854443</v>
      </c>
    </row>
    <row r="46" spans="1:21" x14ac:dyDescent="0.2">
      <c r="A46" t="s">
        <v>86</v>
      </c>
      <c r="B46" t="s">
        <v>18</v>
      </c>
      <c r="C46" t="s">
        <v>19</v>
      </c>
      <c r="D46">
        <v>3.6</v>
      </c>
      <c r="E46">
        <v>2.2010000000000001</v>
      </c>
      <c r="F46">
        <v>3.75</v>
      </c>
      <c r="G46">
        <v>4.0330000000000004</v>
      </c>
      <c r="H46">
        <v>7.0999999999999994E-2</v>
      </c>
      <c r="S46">
        <f t="shared" si="2"/>
        <v>0.45000000000000023</v>
      </c>
      <c r="T46">
        <f t="shared" si="0"/>
        <v>0.42525000000000035</v>
      </c>
      <c r="U46">
        <f t="shared" si="4"/>
        <v>0.26038071738281304</v>
      </c>
    </row>
    <row r="47" spans="1:21" x14ac:dyDescent="0.2">
      <c r="A47" t="s">
        <v>68</v>
      </c>
      <c r="B47" t="s">
        <v>9</v>
      </c>
      <c r="C47" t="s">
        <v>69</v>
      </c>
      <c r="D47">
        <v>8.4</v>
      </c>
      <c r="E47">
        <v>1.3049999999999999</v>
      </c>
      <c r="F47">
        <v>39.58</v>
      </c>
      <c r="G47">
        <v>21.937000000000001</v>
      </c>
      <c r="H47">
        <v>1.4359999999999999</v>
      </c>
      <c r="I47" s="2">
        <f>CORREL(D47:D51,E47:E51)</f>
        <v>0.37082132234104764</v>
      </c>
      <c r="J47" s="2">
        <f>_xlfn.T.INV.2T(P$2,COUNT($D47:$D51)-2)</f>
        <v>3.1824463052837091</v>
      </c>
      <c r="K47" s="2">
        <f>J47/SQRT(COUNT($D47:$D51)-2+J47*J47)</f>
        <v>0.87833944815980525</v>
      </c>
      <c r="L47">
        <f>CORREL(D47:D77,E47:E77)</f>
        <v>-3.8459087434523628E-2</v>
      </c>
      <c r="M47">
        <f>_xlfn.T.INV.2T(P$2,COUNT($D47:$D77)-2)</f>
        <v>2.0452296421327048</v>
      </c>
      <c r="N47" s="2">
        <f>M47/SQRT(COUNT($D47:$D77)-2+M47*M47)</f>
        <v>0.35504588917776814</v>
      </c>
      <c r="S47">
        <f t="shared" si="2"/>
        <v>0.46000000000000024</v>
      </c>
      <c r="T47">
        <f t="shared" si="0"/>
        <v>0.44012800000000041</v>
      </c>
      <c r="U47">
        <f t="shared" si="4"/>
        <v>0.27980564600742452</v>
      </c>
    </row>
    <row r="48" spans="1:21" x14ac:dyDescent="0.2">
      <c r="A48" t="s">
        <v>79</v>
      </c>
      <c r="B48" t="s">
        <v>9</v>
      </c>
      <c r="C48" t="s">
        <v>69</v>
      </c>
      <c r="D48">
        <v>6.5</v>
      </c>
      <c r="E48">
        <v>1.137</v>
      </c>
      <c r="F48">
        <v>30.14</v>
      </c>
      <c r="G48">
        <v>8.609</v>
      </c>
      <c r="H48">
        <v>1.67</v>
      </c>
      <c r="S48">
        <f t="shared" si="2"/>
        <v>0.47000000000000025</v>
      </c>
      <c r="T48">
        <f t="shared" si="0"/>
        <v>0.4550540000000004</v>
      </c>
      <c r="U48">
        <f t="shared" si="4"/>
        <v>0.29985013437943714</v>
      </c>
    </row>
    <row r="49" spans="1:21" x14ac:dyDescent="0.2">
      <c r="A49" t="s">
        <v>81</v>
      </c>
      <c r="B49" t="s">
        <v>9</v>
      </c>
      <c r="C49" t="s">
        <v>69</v>
      </c>
      <c r="D49">
        <v>6.1</v>
      </c>
      <c r="E49">
        <v>2.391</v>
      </c>
      <c r="F49">
        <v>-1</v>
      </c>
      <c r="G49">
        <v>-1</v>
      </c>
      <c r="H49">
        <v>-1</v>
      </c>
      <c r="S49">
        <f t="shared" si="2"/>
        <v>0.48000000000000026</v>
      </c>
      <c r="T49">
        <f t="shared" si="0"/>
        <v>0.47001600000000043</v>
      </c>
      <c r="U49">
        <f t="shared" si="4"/>
        <v>0.32047408506470465</v>
      </c>
    </row>
    <row r="50" spans="1:21" x14ac:dyDescent="0.2">
      <c r="A50" t="s">
        <v>96</v>
      </c>
      <c r="B50" t="s">
        <v>9</v>
      </c>
      <c r="C50" t="s">
        <v>69</v>
      </c>
      <c r="D50">
        <v>2.6</v>
      </c>
      <c r="E50">
        <v>1.282</v>
      </c>
      <c r="F50">
        <v>1.38</v>
      </c>
      <c r="G50">
        <v>16.093</v>
      </c>
      <c r="H50">
        <v>1.5820000000000001</v>
      </c>
      <c r="S50">
        <f t="shared" si="2"/>
        <v>0.49000000000000027</v>
      </c>
      <c r="T50">
        <f t="shared" si="0"/>
        <v>0.48500200000000043</v>
      </c>
      <c r="U50">
        <f t="shared" si="4"/>
        <v>0.34163361668519715</v>
      </c>
    </row>
    <row r="51" spans="1:21" x14ac:dyDescent="0.2">
      <c r="A51" t="s">
        <v>97</v>
      </c>
      <c r="B51" t="s">
        <v>9</v>
      </c>
      <c r="C51" t="s">
        <v>69</v>
      </c>
      <c r="D51">
        <v>2.5</v>
      </c>
      <c r="E51">
        <v>0.73</v>
      </c>
      <c r="F51">
        <v>19.239999999999998</v>
      </c>
      <c r="G51">
        <v>21.379000000000001</v>
      </c>
      <c r="H51">
        <v>-1</v>
      </c>
      <c r="S51">
        <f t="shared" si="2"/>
        <v>0.50000000000000022</v>
      </c>
      <c r="T51">
        <f t="shared" si="0"/>
        <v>0.50000000000000033</v>
      </c>
      <c r="U51">
        <f t="shared" si="4"/>
        <v>0.36328125000000044</v>
      </c>
    </row>
    <row r="52" spans="1:21" x14ac:dyDescent="0.2">
      <c r="A52" t="s">
        <v>20</v>
      </c>
      <c r="B52" t="s">
        <v>9</v>
      </c>
      <c r="C52" t="s">
        <v>21</v>
      </c>
      <c r="D52">
        <v>32.4</v>
      </c>
      <c r="E52">
        <v>1.63</v>
      </c>
      <c r="F52">
        <v>28.69</v>
      </c>
      <c r="G52">
        <v>29.759</v>
      </c>
      <c r="H52">
        <v>1.7999999999999999E-2</v>
      </c>
      <c r="I52" s="2">
        <f>CORREL(D52:D59,E52:E59)</f>
        <v>-0.53017542028376086</v>
      </c>
      <c r="J52" s="2">
        <f>_xlfn.T.INV.2T(P$2,COUNT($D52:$D59)-2)</f>
        <v>2.4469118511449697</v>
      </c>
      <c r="K52" s="2">
        <f>J52/SQRT(COUNT($D52:$D59)-2+J52*J52)</f>
        <v>0.70673440073065374</v>
      </c>
      <c r="L52" t="s">
        <v>110</v>
      </c>
      <c r="M52">
        <f>CORREL(D52:D56,E52:E56)</f>
        <v>0.10417038854945747</v>
      </c>
      <c r="N52">
        <f>_xlfn.T.INV.2T(P$2,COUNT($D52:$D56)-2)</f>
        <v>3.1824463052837091</v>
      </c>
      <c r="O52" s="2">
        <f>N52/SQRT(COUNT($D52:$D56)-2+N52*N52)</f>
        <v>0.87833944815980525</v>
      </c>
      <c r="S52">
        <f t="shared" si="2"/>
        <v>0.51000000000000023</v>
      </c>
      <c r="T52">
        <f t="shared" si="0"/>
        <v>0.51499800000000029</v>
      </c>
      <c r="U52">
        <f t="shared" si="4"/>
        <v>0.38536612088479694</v>
      </c>
    </row>
    <row r="53" spans="1:21" x14ac:dyDescent="0.2">
      <c r="A53" t="s">
        <v>23</v>
      </c>
      <c r="B53" t="s">
        <v>9</v>
      </c>
      <c r="C53" t="s">
        <v>21</v>
      </c>
      <c r="D53">
        <v>31.7</v>
      </c>
      <c r="E53">
        <v>0.89100000000000001</v>
      </c>
      <c r="F53">
        <v>30.84</v>
      </c>
      <c r="G53">
        <v>14.670999999999999</v>
      </c>
      <c r="H53">
        <v>-1</v>
      </c>
      <c r="S53">
        <f t="shared" si="2"/>
        <v>0.52000000000000024</v>
      </c>
      <c r="T53">
        <f t="shared" si="0"/>
        <v>0.52998400000000034</v>
      </c>
      <c r="U53">
        <f t="shared" si="4"/>
        <v>0.40783421941350456</v>
      </c>
    </row>
    <row r="54" spans="1:21" x14ac:dyDescent="0.2">
      <c r="A54" t="s">
        <v>28</v>
      </c>
      <c r="B54" t="s">
        <v>9</v>
      </c>
      <c r="C54" t="s">
        <v>21</v>
      </c>
      <c r="D54">
        <v>28.8</v>
      </c>
      <c r="E54">
        <v>0.46800000000000003</v>
      </c>
      <c r="F54">
        <v>39.880000000000003</v>
      </c>
      <c r="G54">
        <v>14.747</v>
      </c>
      <c r="H54">
        <v>-1</v>
      </c>
      <c r="S54">
        <f t="shared" si="2"/>
        <v>0.53000000000000025</v>
      </c>
      <c r="T54">
        <f t="shared" si="0"/>
        <v>0.54494600000000037</v>
      </c>
      <c r="U54">
        <f t="shared" si="4"/>
        <v>0.43062865410463713</v>
      </c>
    </row>
    <row r="55" spans="1:21" x14ac:dyDescent="0.2">
      <c r="A55" t="s">
        <v>31</v>
      </c>
      <c r="B55" t="s">
        <v>9</v>
      </c>
      <c r="C55" t="s">
        <v>21</v>
      </c>
      <c r="D55">
        <v>23.1</v>
      </c>
      <c r="E55">
        <v>1.083</v>
      </c>
      <c r="F55">
        <v>47.3</v>
      </c>
      <c r="G55">
        <v>87.32</v>
      </c>
      <c r="H55">
        <v>-1</v>
      </c>
      <c r="S55">
        <f t="shared" si="2"/>
        <v>0.54000000000000026</v>
      </c>
      <c r="T55">
        <f t="shared" si="0"/>
        <v>0.55987200000000048</v>
      </c>
      <c r="U55">
        <f t="shared" si="4"/>
        <v>0.4536899402538247</v>
      </c>
    </row>
    <row r="56" spans="1:21" x14ac:dyDescent="0.2">
      <c r="A56" t="s">
        <v>64</v>
      </c>
      <c r="B56" t="s">
        <v>9</v>
      </c>
      <c r="C56" t="s">
        <v>21</v>
      </c>
      <c r="D56">
        <v>9.9</v>
      </c>
      <c r="E56">
        <v>1.008</v>
      </c>
      <c r="F56">
        <v>33.22</v>
      </c>
      <c r="G56">
        <v>35.625</v>
      </c>
      <c r="H56">
        <v>-1</v>
      </c>
      <c r="S56">
        <f t="shared" si="2"/>
        <v>0.55000000000000027</v>
      </c>
      <c r="T56">
        <f t="shared" si="0"/>
        <v>0.57475000000000032</v>
      </c>
      <c r="U56">
        <f t="shared" si="4"/>
        <v>0.47695631113281306</v>
      </c>
    </row>
    <row r="57" spans="1:21" x14ac:dyDescent="0.2">
      <c r="A57" t="s">
        <v>60</v>
      </c>
      <c r="B57" t="s">
        <v>9</v>
      </c>
      <c r="C57" t="s">
        <v>21</v>
      </c>
      <c r="D57">
        <v>10.5</v>
      </c>
      <c r="E57">
        <v>4.3559999999999999</v>
      </c>
      <c r="F57">
        <v>33.68</v>
      </c>
      <c r="G57">
        <v>30.957999999999998</v>
      </c>
      <c r="H57">
        <v>0.20499999999999999</v>
      </c>
      <c r="S57">
        <f t="shared" si="2"/>
        <v>0.56000000000000028</v>
      </c>
      <c r="T57">
        <f t="shared" si="0"/>
        <v>0.58956800000000043</v>
      </c>
      <c r="U57">
        <f t="shared" si="4"/>
        <v>0.50036405069414469</v>
      </c>
    </row>
    <row r="58" spans="1:21" x14ac:dyDescent="0.2">
      <c r="A58" t="s">
        <v>50</v>
      </c>
      <c r="B58" t="s">
        <v>9</v>
      </c>
      <c r="C58" t="s">
        <v>21</v>
      </c>
      <c r="D58">
        <v>13.6</v>
      </c>
      <c r="E58">
        <v>4.569</v>
      </c>
      <c r="F58">
        <v>6.26</v>
      </c>
      <c r="G58">
        <v>38.243000000000002</v>
      </c>
      <c r="H58">
        <v>0</v>
      </c>
      <c r="S58">
        <f t="shared" si="2"/>
        <v>0.57000000000000028</v>
      </c>
      <c r="T58">
        <f t="shared" si="0"/>
        <v>0.60431400000000046</v>
      </c>
      <c r="U58">
        <f t="shared" si="4"/>
        <v>0.52384784627959713</v>
      </c>
    </row>
    <row r="59" spans="1:21" x14ac:dyDescent="0.2">
      <c r="A59" t="s">
        <v>83</v>
      </c>
      <c r="B59" t="s">
        <v>9</v>
      </c>
      <c r="C59" t="s">
        <v>21</v>
      </c>
      <c r="D59">
        <v>5</v>
      </c>
      <c r="E59">
        <v>2.117</v>
      </c>
      <c r="F59">
        <v>5.76</v>
      </c>
      <c r="G59">
        <v>15.239000000000001</v>
      </c>
      <c r="H59">
        <v>0</v>
      </c>
      <c r="S59">
        <f t="shared" si="2"/>
        <v>0.58000000000000029</v>
      </c>
      <c r="T59">
        <f t="shared" si="0"/>
        <v>0.61897600000000053</v>
      </c>
      <c r="U59">
        <f t="shared" si="4"/>
        <v>0.54734115968934482</v>
      </c>
    </row>
    <row r="60" spans="1:21" x14ac:dyDescent="0.2">
      <c r="A60" t="s">
        <v>8</v>
      </c>
      <c r="B60" t="s">
        <v>9</v>
      </c>
      <c r="C60" t="s">
        <v>10</v>
      </c>
      <c r="D60">
        <v>39.1</v>
      </c>
      <c r="E60">
        <v>2.23</v>
      </c>
      <c r="F60">
        <v>23.41</v>
      </c>
      <c r="G60">
        <v>18.79</v>
      </c>
      <c r="H60">
        <v>0</v>
      </c>
      <c r="I60" s="2">
        <f>CORREL(D60:D69,E60:E69)</f>
        <v>0.4112044800336912</v>
      </c>
      <c r="J60" s="2">
        <f>_xlfn.T.INV.2T(P$2,COUNT($D60:$D69)-2)</f>
        <v>2.3060041352041671</v>
      </c>
      <c r="K60" s="2">
        <f>J60/SQRT(COUNT($D60:$D69)-2+J60*J60)</f>
        <v>0.63189686471983397</v>
      </c>
      <c r="S60">
        <f t="shared" si="2"/>
        <v>0.5900000000000003</v>
      </c>
      <c r="T60">
        <f t="shared" si="0"/>
        <v>0.63354200000000049</v>
      </c>
      <c r="U60">
        <f t="shared" si="4"/>
        <v>0.57077661482767728</v>
      </c>
    </row>
    <row r="61" spans="1:21" x14ac:dyDescent="0.2">
      <c r="A61" t="s">
        <v>11</v>
      </c>
      <c r="B61" t="s">
        <v>9</v>
      </c>
      <c r="C61" t="s">
        <v>10</v>
      </c>
      <c r="D61">
        <v>39.1</v>
      </c>
      <c r="E61">
        <v>1.2270000000000001</v>
      </c>
      <c r="F61">
        <v>14.54</v>
      </c>
      <c r="G61">
        <v>20.713000000000001</v>
      </c>
      <c r="H61">
        <v>0.13600000000000001</v>
      </c>
      <c r="S61">
        <f t="shared" si="2"/>
        <v>0.60000000000000031</v>
      </c>
      <c r="T61">
        <f t="shared" si="0"/>
        <v>0.64800000000000046</v>
      </c>
      <c r="U61">
        <f t="shared" si="4"/>
        <v>0.59408640000000079</v>
      </c>
    </row>
    <row r="62" spans="1:21" x14ac:dyDescent="0.2">
      <c r="A62" t="s">
        <v>24</v>
      </c>
      <c r="B62" t="s">
        <v>9</v>
      </c>
      <c r="C62" t="s">
        <v>10</v>
      </c>
      <c r="D62">
        <v>31.2</v>
      </c>
      <c r="E62">
        <v>1.173</v>
      </c>
      <c r="F62">
        <v>22.43</v>
      </c>
      <c r="G62">
        <v>19.690000000000001</v>
      </c>
      <c r="H62">
        <v>0</v>
      </c>
      <c r="S62">
        <f t="shared" si="2"/>
        <v>0.61000000000000032</v>
      </c>
      <c r="T62">
        <f t="shared" si="0"/>
        <v>0.66233800000000043</v>
      </c>
      <c r="U62">
        <f t="shared" si="4"/>
        <v>0.61720268279471713</v>
      </c>
    </row>
    <row r="63" spans="1:21" x14ac:dyDescent="0.2">
      <c r="A63" t="s">
        <v>29</v>
      </c>
      <c r="B63" t="s">
        <v>9</v>
      </c>
      <c r="C63" t="s">
        <v>10</v>
      </c>
      <c r="D63">
        <v>28.3</v>
      </c>
      <c r="E63">
        <v>1.5940000000000001</v>
      </c>
      <c r="F63">
        <v>-1</v>
      </c>
      <c r="G63">
        <v>-1</v>
      </c>
      <c r="H63">
        <v>-1</v>
      </c>
      <c r="S63">
        <f t="shared" si="2"/>
        <v>0.62000000000000033</v>
      </c>
      <c r="T63">
        <f t="shared" si="0"/>
        <v>0.67654400000000048</v>
      </c>
      <c r="U63">
        <f t="shared" si="4"/>
        <v>0.64005803534246464</v>
      </c>
    </row>
    <row r="64" spans="1:21" x14ac:dyDescent="0.2">
      <c r="A64" t="s">
        <v>34</v>
      </c>
      <c r="B64" t="s">
        <v>9</v>
      </c>
      <c r="C64" t="s">
        <v>10</v>
      </c>
      <c r="D64">
        <v>21.3</v>
      </c>
      <c r="E64">
        <v>0.79</v>
      </c>
      <c r="F64">
        <v>5.68</v>
      </c>
      <c r="G64">
        <v>115.512</v>
      </c>
      <c r="H64">
        <v>2.8380000000000001</v>
      </c>
      <c r="S64">
        <f t="shared" si="2"/>
        <v>0.63000000000000034</v>
      </c>
      <c r="T64">
        <f t="shared" si="0"/>
        <v>0.6906060000000005</v>
      </c>
      <c r="U64">
        <f t="shared" si="4"/>
        <v>0.66258586760407712</v>
      </c>
    </row>
    <row r="65" spans="1:21" x14ac:dyDescent="0.2">
      <c r="A65" t="s">
        <v>37</v>
      </c>
      <c r="B65" t="s">
        <v>9</v>
      </c>
      <c r="C65" t="s">
        <v>10</v>
      </c>
      <c r="D65">
        <v>17.600000000000001</v>
      </c>
      <c r="E65">
        <v>0.94099999999999995</v>
      </c>
      <c r="F65">
        <v>14.29</v>
      </c>
      <c r="G65">
        <v>40.411000000000001</v>
      </c>
      <c r="H65">
        <v>0.73799999999999999</v>
      </c>
      <c r="S65">
        <f t="shared" si="2"/>
        <v>0.64000000000000035</v>
      </c>
      <c r="T65">
        <f t="shared" si="0"/>
        <v>0.70451200000000047</v>
      </c>
      <c r="U65">
        <f t="shared" si="4"/>
        <v>0.68472086619750483</v>
      </c>
    </row>
    <row r="66" spans="1:21" x14ac:dyDescent="0.2">
      <c r="A66" t="s">
        <v>42</v>
      </c>
      <c r="B66" t="s">
        <v>9</v>
      </c>
      <c r="C66" t="s">
        <v>10</v>
      </c>
      <c r="D66">
        <v>15.6</v>
      </c>
      <c r="E66">
        <v>0.48099999999999998</v>
      </c>
      <c r="F66">
        <v>67.34</v>
      </c>
      <c r="G66">
        <v>11.464</v>
      </c>
      <c r="H66">
        <v>4.8000000000000001E-2</v>
      </c>
      <c r="S66">
        <f t="shared" si="2"/>
        <v>0.65000000000000036</v>
      </c>
      <c r="T66">
        <f t="shared" si="0"/>
        <v>0.7182500000000005</v>
      </c>
      <c r="U66">
        <f t="shared" si="4"/>
        <v>0.70639943613281331</v>
      </c>
    </row>
    <row r="67" spans="1:21" x14ac:dyDescent="0.2">
      <c r="A67" t="s">
        <v>46</v>
      </c>
      <c r="B67" t="s">
        <v>9</v>
      </c>
      <c r="C67" t="s">
        <v>10</v>
      </c>
      <c r="D67">
        <v>14.4</v>
      </c>
      <c r="E67">
        <v>0.56899999999999995</v>
      </c>
      <c r="F67">
        <v>108.41</v>
      </c>
      <c r="G67">
        <v>51.368000000000002</v>
      </c>
      <c r="H67">
        <v>0.32600000000000001</v>
      </c>
      <c r="S67">
        <f t="shared" si="2"/>
        <v>0.66000000000000036</v>
      </c>
      <c r="T67">
        <f t="shared" ref="T67:T101" si="5">COMBIN(3,2)*S67^2*(1-S67)+S67^3</f>
        <v>0.73180800000000046</v>
      </c>
      <c r="U67">
        <f t="shared" si="4"/>
        <v>0.72756014268326474</v>
      </c>
    </row>
    <row r="68" spans="1:21" x14ac:dyDescent="0.2">
      <c r="A68" t="s">
        <v>49</v>
      </c>
      <c r="B68" t="s">
        <v>9</v>
      </c>
      <c r="C68" t="s">
        <v>10</v>
      </c>
      <c r="D68">
        <v>13.7</v>
      </c>
      <c r="E68">
        <v>0.57699999999999996</v>
      </c>
      <c r="F68">
        <v>19.079999999999998</v>
      </c>
      <c r="G68">
        <v>20.655000000000001</v>
      </c>
      <c r="H68">
        <v>0</v>
      </c>
      <c r="S68">
        <f t="shared" ref="S68:S101" si="6">0.01+S67</f>
        <v>0.67000000000000037</v>
      </c>
      <c r="T68">
        <f t="shared" si="5"/>
        <v>0.74517400000000045</v>
      </c>
      <c r="U68">
        <f t="shared" si="4"/>
        <v>0.74814415047935734</v>
      </c>
    </row>
    <row r="69" spans="1:21" x14ac:dyDescent="0.2">
      <c r="A69" t="s">
        <v>55</v>
      </c>
      <c r="B69" t="s">
        <v>9</v>
      </c>
      <c r="C69" t="s">
        <v>10</v>
      </c>
      <c r="D69">
        <v>12</v>
      </c>
      <c r="E69">
        <v>2.2890000000000001</v>
      </c>
      <c r="F69">
        <v>4.33</v>
      </c>
      <c r="G69">
        <v>6.38</v>
      </c>
      <c r="H69">
        <v>6.9000000000000006E-2</v>
      </c>
      <c r="S69">
        <f t="shared" si="6"/>
        <v>0.68000000000000038</v>
      </c>
      <c r="T69">
        <f t="shared" si="5"/>
        <v>0.75833600000000057</v>
      </c>
      <c r="U69">
        <f t="shared" si="4"/>
        <v>0.76809565677158465</v>
      </c>
    </row>
    <row r="70" spans="1:21" x14ac:dyDescent="0.2">
      <c r="A70" t="s">
        <v>75</v>
      </c>
      <c r="B70" t="s">
        <v>9</v>
      </c>
      <c r="C70" t="s">
        <v>10</v>
      </c>
      <c r="D70">
        <v>7.5</v>
      </c>
      <c r="E70">
        <v>0.621</v>
      </c>
      <c r="F70">
        <v>38.78</v>
      </c>
      <c r="G70">
        <v>143.167</v>
      </c>
      <c r="H70">
        <v>0.14799999999999999</v>
      </c>
      <c r="S70">
        <f t="shared" si="6"/>
        <v>0.69000000000000039</v>
      </c>
      <c r="T70">
        <f t="shared" si="5"/>
        <v>0.77128200000000047</v>
      </c>
      <c r="U70">
        <f t="shared" si="4"/>
        <v>0.78736231566655723</v>
      </c>
    </row>
    <row r="71" spans="1:21" x14ac:dyDescent="0.2">
      <c r="A71" t="s">
        <v>25</v>
      </c>
      <c r="B71" t="s">
        <v>9</v>
      </c>
      <c r="C71" t="s">
        <v>26</v>
      </c>
      <c r="D71">
        <v>30</v>
      </c>
      <c r="E71">
        <v>0.96699999999999997</v>
      </c>
      <c r="F71">
        <v>-1</v>
      </c>
      <c r="G71">
        <v>-1</v>
      </c>
      <c r="H71">
        <v>-1</v>
      </c>
      <c r="I71" s="2">
        <f>CORREL(D71:D77,E71:E77)</f>
        <v>0.442431829177243</v>
      </c>
      <c r="J71" s="2">
        <f>_xlfn.T.INV.2T(P$2,COUNT($D71:$D77)-2)</f>
        <v>2.570581835636315</v>
      </c>
      <c r="K71" s="2">
        <f>J71/SQRT(COUNT($D71:$D77)-2+J71*J71)</f>
        <v>0.75449223446096447</v>
      </c>
      <c r="S71">
        <f t="shared" si="6"/>
        <v>0.7000000000000004</v>
      </c>
      <c r="T71">
        <f t="shared" si="5"/>
        <v>0.78400000000000047</v>
      </c>
      <c r="U71">
        <f t="shared" si="4"/>
        <v>0.80589565000000074</v>
      </c>
    </row>
    <row r="72" spans="1:21" x14ac:dyDescent="0.2">
      <c r="A72" t="s">
        <v>27</v>
      </c>
      <c r="B72" t="s">
        <v>9</v>
      </c>
      <c r="C72" t="s">
        <v>26</v>
      </c>
      <c r="D72">
        <v>28.8</v>
      </c>
      <c r="E72">
        <v>2.637</v>
      </c>
      <c r="F72">
        <v>-1</v>
      </c>
      <c r="G72">
        <v>-1</v>
      </c>
      <c r="H72">
        <v>-1</v>
      </c>
      <c r="S72">
        <f t="shared" si="6"/>
        <v>0.71000000000000041</v>
      </c>
      <c r="T72">
        <f t="shared" si="5"/>
        <v>0.79647800000000046</v>
      </c>
      <c r="U72">
        <f t="shared" si="4"/>
        <v>0.82365144736903695</v>
      </c>
    </row>
    <row r="73" spans="1:21" x14ac:dyDescent="0.2">
      <c r="A73" t="s">
        <v>30</v>
      </c>
      <c r="B73" t="s">
        <v>9</v>
      </c>
      <c r="C73" t="s">
        <v>26</v>
      </c>
      <c r="D73">
        <v>27.6</v>
      </c>
      <c r="E73">
        <v>0.58599999999999997</v>
      </c>
      <c r="F73">
        <v>6.93</v>
      </c>
      <c r="G73">
        <v>20.648</v>
      </c>
      <c r="H73">
        <v>3.5000000000000003E-2</v>
      </c>
      <c r="S73">
        <f t="shared" si="6"/>
        <v>0.72000000000000042</v>
      </c>
      <c r="T73">
        <f t="shared" si="5"/>
        <v>0.80870400000000053</v>
      </c>
      <c r="U73">
        <f t="shared" si="4"/>
        <v>0.84059013670502492</v>
      </c>
    </row>
    <row r="74" spans="1:21" x14ac:dyDescent="0.2">
      <c r="A74" t="s">
        <v>35</v>
      </c>
      <c r="B74" t="s">
        <v>9</v>
      </c>
      <c r="C74" t="s">
        <v>26</v>
      </c>
      <c r="D74">
        <v>19.600000000000001</v>
      </c>
      <c r="E74">
        <v>1.1990000000000001</v>
      </c>
      <c r="F74">
        <v>-1</v>
      </c>
      <c r="G74">
        <v>154.34200000000001</v>
      </c>
      <c r="H74">
        <v>-1</v>
      </c>
      <c r="S74">
        <f t="shared" si="6"/>
        <v>0.73000000000000043</v>
      </c>
      <c r="T74">
        <f t="shared" si="5"/>
        <v>0.82066600000000045</v>
      </c>
      <c r="U74">
        <f t="shared" si="4"/>
        <v>0.85667714162711694</v>
      </c>
    </row>
    <row r="75" spans="1:21" x14ac:dyDescent="0.2">
      <c r="A75" t="s">
        <v>36</v>
      </c>
      <c r="B75" t="s">
        <v>9</v>
      </c>
      <c r="C75" t="s">
        <v>26</v>
      </c>
      <c r="D75">
        <v>19.600000000000001</v>
      </c>
      <c r="E75">
        <v>0.94799999999999995</v>
      </c>
      <c r="F75">
        <v>165.81</v>
      </c>
      <c r="G75">
        <v>47</v>
      </c>
      <c r="H75">
        <v>5.5949999999999998</v>
      </c>
      <c r="S75">
        <f t="shared" si="6"/>
        <v>0.74000000000000044</v>
      </c>
      <c r="T75">
        <f t="shared" si="5"/>
        <v>0.83235200000000054</v>
      </c>
      <c r="U75">
        <f t="shared" si="4"/>
        <v>0.87188320667558472</v>
      </c>
    </row>
    <row r="76" spans="1:21" x14ac:dyDescent="0.2">
      <c r="A76" t="s">
        <v>78</v>
      </c>
      <c r="B76" t="s">
        <v>9</v>
      </c>
      <c r="C76" t="s">
        <v>26</v>
      </c>
      <c r="D76">
        <v>7.2</v>
      </c>
      <c r="E76">
        <v>0.872</v>
      </c>
      <c r="F76">
        <v>85.15</v>
      </c>
      <c r="G76">
        <v>46.012999999999998</v>
      </c>
      <c r="H76">
        <v>1.599</v>
      </c>
      <c r="S76">
        <f t="shared" si="6"/>
        <v>0.75000000000000044</v>
      </c>
      <c r="T76">
        <f t="shared" si="5"/>
        <v>0.84375000000000044</v>
      </c>
      <c r="U76">
        <f t="shared" si="4"/>
        <v>0.88618469238281317</v>
      </c>
    </row>
    <row r="77" spans="1:21" x14ac:dyDescent="0.2">
      <c r="A77" t="s">
        <v>95</v>
      </c>
      <c r="B77" t="s">
        <v>9</v>
      </c>
      <c r="C77" t="s">
        <v>26</v>
      </c>
      <c r="D77">
        <v>2.6</v>
      </c>
      <c r="E77">
        <v>0.58599999999999997</v>
      </c>
      <c r="F77">
        <v>28.14</v>
      </c>
      <c r="G77">
        <v>47.218000000000004</v>
      </c>
      <c r="H77">
        <v>2.0680000000000001</v>
      </c>
      <c r="S77">
        <f t="shared" si="6"/>
        <v>0.76000000000000045</v>
      </c>
      <c r="T77">
        <f t="shared" si="5"/>
        <v>0.8548480000000005</v>
      </c>
      <c r="U77">
        <f t="shared" si="4"/>
        <v>0.89956383499878445</v>
      </c>
    </row>
    <row r="78" spans="1:21" x14ac:dyDescent="0.2">
      <c r="A78" t="s">
        <v>43</v>
      </c>
      <c r="B78" t="s">
        <v>44</v>
      </c>
      <c r="C78" t="s">
        <v>45</v>
      </c>
      <c r="D78">
        <v>14.5</v>
      </c>
      <c r="E78">
        <v>0.89200000000000002</v>
      </c>
      <c r="F78">
        <v>296.77999999999997</v>
      </c>
      <c r="G78">
        <v>39.043999999999997</v>
      </c>
      <c r="H78">
        <v>1.9610000000000001</v>
      </c>
      <c r="S78">
        <f t="shared" si="6"/>
        <v>0.77000000000000046</v>
      </c>
      <c r="T78">
        <f t="shared" si="5"/>
        <v>0.86563400000000057</v>
      </c>
      <c r="U78">
        <f t="shared" si="4"/>
        <v>0.91200896654671726</v>
      </c>
    </row>
    <row r="79" spans="1:21" x14ac:dyDescent="0.2">
      <c r="A79" t="s">
        <v>103</v>
      </c>
      <c r="B79" t="s">
        <v>44</v>
      </c>
      <c r="C79" t="s">
        <v>104</v>
      </c>
      <c r="D79">
        <v>0.5</v>
      </c>
      <c r="E79">
        <v>11.166</v>
      </c>
      <c r="F79">
        <v>-1</v>
      </c>
      <c r="G79">
        <v>-1</v>
      </c>
      <c r="H79">
        <v>-1</v>
      </c>
      <c r="S79">
        <f t="shared" si="6"/>
        <v>0.78000000000000047</v>
      </c>
      <c r="T79">
        <f t="shared" si="5"/>
        <v>0.87609600000000043</v>
      </c>
      <c r="U79">
        <f t="shared" si="4"/>
        <v>0.9235146907434244</v>
      </c>
    </row>
    <row r="80" spans="1:21" x14ac:dyDescent="0.2">
      <c r="S80">
        <f t="shared" si="6"/>
        <v>0.79000000000000048</v>
      </c>
      <c r="T80">
        <f t="shared" si="5"/>
        <v>0.88622200000000051</v>
      </c>
      <c r="U80">
        <f t="shared" si="4"/>
        <v>0.9340820101778371</v>
      </c>
    </row>
    <row r="81" spans="19:21" x14ac:dyDescent="0.2">
      <c r="S81">
        <f t="shared" si="6"/>
        <v>0.80000000000000049</v>
      </c>
      <c r="T81">
        <f t="shared" si="5"/>
        <v>0.89600000000000046</v>
      </c>
      <c r="U81">
        <f t="shared" si="4"/>
        <v>0.94371840000000051</v>
      </c>
    </row>
    <row r="82" spans="19:21" x14ac:dyDescent="0.2">
      <c r="S82">
        <f t="shared" si="6"/>
        <v>0.8100000000000005</v>
      </c>
      <c r="T82">
        <f t="shared" si="5"/>
        <v>0.90541800000000039</v>
      </c>
      <c r="U82">
        <f t="shared" si="4"/>
        <v>0.95243782323175696</v>
      </c>
    </row>
    <row r="83" spans="19:21" x14ac:dyDescent="0.2">
      <c r="S83">
        <f t="shared" si="6"/>
        <v>0.82000000000000051</v>
      </c>
      <c r="T83">
        <f t="shared" si="5"/>
        <v>0.91446400000000039</v>
      </c>
      <c r="U83">
        <f t="shared" si="4"/>
        <v>0.96026068266918418</v>
      </c>
    </row>
    <row r="84" spans="19:21" x14ac:dyDescent="0.2">
      <c r="S84">
        <f t="shared" si="6"/>
        <v>0.83000000000000052</v>
      </c>
      <c r="T84">
        <f t="shared" si="5"/>
        <v>0.92312600000000045</v>
      </c>
      <c r="U84">
        <f t="shared" si="4"/>
        <v>0.96721370420575681</v>
      </c>
    </row>
    <row r="85" spans="19:21" x14ac:dyDescent="0.2">
      <c r="S85">
        <f t="shared" si="6"/>
        <v>0.84000000000000052</v>
      </c>
      <c r="T85">
        <f t="shared" si="5"/>
        <v>0.93139200000000044</v>
      </c>
      <c r="U85">
        <f t="shared" si="4"/>
        <v>0.97332974626406443</v>
      </c>
    </row>
    <row r="86" spans="19:21" x14ac:dyDescent="0.2">
      <c r="S86">
        <f t="shared" si="6"/>
        <v>0.85000000000000053</v>
      </c>
      <c r="T86">
        <f t="shared" si="5"/>
        <v>0.93925000000000036</v>
      </c>
      <c r="U86">
        <f t="shared" si="4"/>
        <v>0.97864752988281278</v>
      </c>
    </row>
    <row r="87" spans="19:21" x14ac:dyDescent="0.2">
      <c r="S87">
        <f t="shared" si="6"/>
        <v>0.86000000000000054</v>
      </c>
      <c r="T87">
        <f t="shared" si="5"/>
        <v>0.94668800000000031</v>
      </c>
      <c r="U87">
        <f t="shared" si="4"/>
        <v>0.98321128386470424</v>
      </c>
    </row>
    <row r="88" spans="19:21" x14ac:dyDescent="0.2">
      <c r="S88">
        <f t="shared" si="6"/>
        <v>0.87000000000000055</v>
      </c>
      <c r="T88">
        <f t="shared" si="5"/>
        <v>0.95369400000000026</v>
      </c>
      <c r="U88">
        <f t="shared" si="4"/>
        <v>0.98707029924967649</v>
      </c>
    </row>
    <row r="89" spans="19:21" x14ac:dyDescent="0.2">
      <c r="S89">
        <f t="shared" si="6"/>
        <v>0.88000000000000056</v>
      </c>
      <c r="T89">
        <f t="shared" si="5"/>
        <v>0.96025600000000044</v>
      </c>
      <c r="U89">
        <f t="shared" si="4"/>
        <v>0.99027838723686423</v>
      </c>
    </row>
    <row r="90" spans="19:21" x14ac:dyDescent="0.2">
      <c r="S90">
        <f t="shared" si="6"/>
        <v>0.89000000000000057</v>
      </c>
      <c r="T90">
        <f t="shared" si="5"/>
        <v>0.96636200000000039</v>
      </c>
      <c r="U90">
        <f t="shared" si="4"/>
        <v>0.99289323453751677</v>
      </c>
    </row>
    <row r="91" spans="19:21" x14ac:dyDescent="0.2">
      <c r="S91">
        <f t="shared" si="6"/>
        <v>0.90000000000000058</v>
      </c>
      <c r="T91">
        <f t="shared" si="5"/>
        <v>0.97200000000000031</v>
      </c>
      <c r="U91">
        <f t="shared" si="4"/>
        <v>0.9949756500000001</v>
      </c>
    </row>
    <row r="92" spans="19:21" x14ac:dyDescent="0.2">
      <c r="S92">
        <f t="shared" si="6"/>
        <v>0.91000000000000059</v>
      </c>
      <c r="T92">
        <f t="shared" si="5"/>
        <v>0.9771580000000003</v>
      </c>
      <c r="U92">
        <f t="shared" si="4"/>
        <v>0.99658869620687662</v>
      </c>
    </row>
    <row r="93" spans="19:21" x14ac:dyDescent="0.2">
      <c r="S93">
        <f t="shared" si="6"/>
        <v>0.9200000000000006</v>
      </c>
      <c r="T93">
        <f t="shared" si="5"/>
        <v>0.98182400000000025</v>
      </c>
      <c r="U93">
        <f t="shared" si="4"/>
        <v>0.99779669960294382</v>
      </c>
    </row>
    <row r="94" spans="19:21" x14ac:dyDescent="0.2">
      <c r="S94">
        <f t="shared" si="6"/>
        <v>0.9300000000000006</v>
      </c>
      <c r="T94">
        <f t="shared" si="5"/>
        <v>0.98598600000000025</v>
      </c>
      <c r="U94">
        <f t="shared" ref="U94:U101" si="7">COMBIN(8,5)*S94^5*(1-S94)^3+COMBIN(8,6)*S94^6*(1-S94)^2+COMBIN(8,7)*S94^7*(1-S94)+S94^8</f>
        <v>0.99866413257199649</v>
      </c>
    </row>
    <row r="95" spans="19:21" x14ac:dyDescent="0.2">
      <c r="S95">
        <f t="shared" si="6"/>
        <v>0.94000000000000061</v>
      </c>
      <c r="T95">
        <f t="shared" si="5"/>
        <v>0.98963200000000029</v>
      </c>
      <c r="U95">
        <f t="shared" si="7"/>
        <v>0.99925436073894414</v>
      </c>
    </row>
    <row r="96" spans="19:21" x14ac:dyDescent="0.2">
      <c r="S96">
        <f t="shared" si="6"/>
        <v>0.95000000000000062</v>
      </c>
      <c r="T96">
        <f t="shared" si="5"/>
        <v>0.99275000000000013</v>
      </c>
      <c r="U96">
        <f t="shared" si="7"/>
        <v>0.99962824863281252</v>
      </c>
    </row>
    <row r="97" spans="19:21" x14ac:dyDescent="0.2">
      <c r="S97">
        <f t="shared" si="6"/>
        <v>0.96000000000000063</v>
      </c>
      <c r="T97">
        <f t="shared" si="5"/>
        <v>0.9953280000000001</v>
      </c>
      <c r="U97">
        <f t="shared" si="7"/>
        <v>0.99984261670502406</v>
      </c>
    </row>
    <row r="98" spans="19:21" x14ac:dyDescent="0.2">
      <c r="S98">
        <f t="shared" si="6"/>
        <v>0.97000000000000064</v>
      </c>
      <c r="T98">
        <f t="shared" si="5"/>
        <v>0.99735400000000018</v>
      </c>
      <c r="U98">
        <f t="shared" si="7"/>
        <v>0.99994854255623677</v>
      </c>
    </row>
    <row r="99" spans="19:21" x14ac:dyDescent="0.2">
      <c r="S99">
        <f t="shared" si="6"/>
        <v>0.98000000000000065</v>
      </c>
      <c r="T99">
        <f t="shared" si="5"/>
        <v>0.99881600000000004</v>
      </c>
      <c r="U99">
        <f t="shared" si="7"/>
        <v>0.99998949908390389</v>
      </c>
    </row>
    <row r="100" spans="19:21" x14ac:dyDescent="0.2">
      <c r="S100">
        <f t="shared" si="6"/>
        <v>0.99000000000000066</v>
      </c>
      <c r="T100">
        <f t="shared" si="5"/>
        <v>0.99970199999999998</v>
      </c>
      <c r="U100">
        <f t="shared" si="7"/>
        <v>0.99999932212159659</v>
      </c>
    </row>
    <row r="101" spans="19:21" x14ac:dyDescent="0.2">
      <c r="S101">
        <f t="shared" si="6"/>
        <v>1.0000000000000007</v>
      </c>
      <c r="T101">
        <f t="shared" si="5"/>
        <v>1</v>
      </c>
      <c r="U101">
        <f t="shared" si="7"/>
        <v>1</v>
      </c>
    </row>
  </sheetData>
  <sortState xmlns:xlrd2="http://schemas.microsoft.com/office/spreadsheetml/2017/richdata2" ref="A2:I79">
    <sortCondition ref="B1:B7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2021-05-15T10:51:24Z</dcterms:created>
  <dcterms:modified xsi:type="dcterms:W3CDTF">2021-05-16T06:02:48Z</dcterms:modified>
</cp:coreProperties>
</file>