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LAS Stuff\"/>
    </mc:Choice>
  </mc:AlternateContent>
  <bookViews>
    <workbookView xWindow="0" yWindow="0" windowWidth="28800" windowHeight="12435"/>
  </bookViews>
  <sheets>
    <sheet name="Tabelle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M40" i="1"/>
  <c r="P38" i="1"/>
  <c r="P39" i="1"/>
  <c r="P41" i="1"/>
  <c r="O38" i="1"/>
  <c r="M38" i="1"/>
  <c r="M39" i="1"/>
  <c r="M41" i="1"/>
  <c r="L38" i="1"/>
  <c r="L26" i="1"/>
  <c r="L27" i="1"/>
  <c r="M27" i="1"/>
  <c r="M28" i="1"/>
  <c r="M29" i="1"/>
  <c r="P28" i="1"/>
  <c r="P29" i="1"/>
  <c r="N30" i="1"/>
  <c r="N42" i="1"/>
  <c r="N45" i="1"/>
  <c r="N47" i="1"/>
  <c r="P27" i="1"/>
  <c r="P26" i="1"/>
  <c r="O26" i="1"/>
  <c r="O25" i="1"/>
  <c r="M26" i="1"/>
  <c r="O27" i="1"/>
  <c r="N12" i="1"/>
  <c r="O12" i="1"/>
  <c r="P12" i="1"/>
  <c r="Q12" i="1"/>
  <c r="R12" i="1"/>
  <c r="S12" i="1"/>
  <c r="S11" i="1"/>
  <c r="U12" i="1"/>
  <c r="T12" i="1"/>
  <c r="O11" i="1"/>
  <c r="P11" i="1"/>
  <c r="Q11" i="1"/>
  <c r="R11" i="1"/>
  <c r="N11" i="1"/>
</calcChain>
</file>

<file path=xl/sharedStrings.xml><?xml version="1.0" encoding="utf-8"?>
<sst xmlns="http://schemas.openxmlformats.org/spreadsheetml/2006/main" count="54" uniqueCount="43">
  <si>
    <t>Kriterium</t>
  </si>
  <si>
    <t>Programm</t>
  </si>
  <si>
    <t>Lexware lohn + gehalt</t>
  </si>
  <si>
    <t>Sage One Lohn und Gehalt</t>
  </si>
  <si>
    <t>microtech</t>
  </si>
  <si>
    <t>Dataline Lohn XS</t>
  </si>
  <si>
    <t>WISO Lohn &amp; Gehalt Professional</t>
  </si>
  <si>
    <t>Unser Programm</t>
  </si>
  <si>
    <t>Wertung</t>
  </si>
  <si>
    <t>Kriterien</t>
  </si>
  <si>
    <t>Preis einmal</t>
  </si>
  <si>
    <t>Preis pa</t>
  </si>
  <si>
    <t>Preis</t>
  </si>
  <si>
    <t>Features</t>
  </si>
  <si>
    <t>Passgenauigkeit</t>
  </si>
  <si>
    <t>Support</t>
  </si>
  <si>
    <t>Einschränkungen</t>
  </si>
  <si>
    <t>Lohn XS dataline</t>
  </si>
  <si>
    <t>Intuitivität</t>
  </si>
  <si>
    <t>WISO Lohn &amp; Gehalt</t>
  </si>
  <si>
    <t>80€ | 350€</t>
  </si>
  <si>
    <t>Connectivität</t>
  </si>
  <si>
    <t xml:space="preserve">Unsers </t>
  </si>
  <si>
    <t>Lohnabrechnung</t>
  </si>
  <si>
    <t>Mitarbeiter</t>
  </si>
  <si>
    <t>Manuell</t>
  </si>
  <si>
    <t>Dauer pro Abrechnung  min</t>
  </si>
  <si>
    <t>Stundenlohn</t>
  </si>
  <si>
    <t>pro Monat</t>
  </si>
  <si>
    <t>pro Jahr</t>
  </si>
  <si>
    <t>Ersparnis</t>
  </si>
  <si>
    <t>Verwaltung</t>
  </si>
  <si>
    <t>Stammdaten</t>
  </si>
  <si>
    <t>15min * 3</t>
  </si>
  <si>
    <t>2min *2</t>
  </si>
  <si>
    <t>Personal</t>
  </si>
  <si>
    <t>25min * 5</t>
  </si>
  <si>
    <t>2min * 3</t>
  </si>
  <si>
    <t>Übersicht</t>
  </si>
  <si>
    <t>10min * 9</t>
  </si>
  <si>
    <t>0min * 8</t>
  </si>
  <si>
    <t>Summe Monat</t>
  </si>
  <si>
    <t>Summe 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</si>
</sst>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BFBFBF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DDD9C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6">
    <xf numFmtId="0" fontId="0" fillId="0" borderId="0" xfId="0"/>
    <xf numFmtId="0" fontId="1" fillId="2" borderId="0" xfId="1"/>
    <xf numFmtId="6" fontId="0" fillId="0" borderId="0" xfId="0" applyNumberFormat="1"/>
    <xf numFmtId="8" fontId="0" fillId="0" borderId="0" xfId="0" applyNumberFormat="1"/>
    <xf numFmtId="6" fontId="2" fillId="3" borderId="1" xfId="2" applyNumberFormat="1"/>
    <xf numFmtId="0" fontId="0" fillId="4" borderId="0" xfId="0" applyFill="1"/>
    <xf numFmtId="0" fontId="0" fillId="0" borderId="0" xfId="0" applyNumberFormat="1"/>
    <xf numFmtId="0" fontId="0" fillId="5" borderId="0" xfId="0" applyFill="1"/>
    <xf numFmtId="8" fontId="0" fillId="5" borderId="0" xfId="0" applyNumberFormat="1" applyFill="1"/>
    <xf numFmtId="0" fontId="0" fillId="6" borderId="0" xfId="0" applyFill="1"/>
    <xf numFmtId="8" fontId="0" fillId="6" borderId="0" xfId="0" applyNumberFormat="1" applyFill="1"/>
    <xf numFmtId="8" fontId="0" fillId="7" borderId="0" xfId="0" applyNumberFormat="1" applyFill="1"/>
    <xf numFmtId="0" fontId="0" fillId="7" borderId="0" xfId="0" applyFill="1"/>
    <xf numFmtId="0" fontId="3" fillId="8" borderId="0" xfId="0" applyFont="1" applyFill="1"/>
    <xf numFmtId="0" fontId="4" fillId="8" borderId="0" xfId="0" applyFont="1" applyFill="1"/>
    <xf numFmtId="0" fontId="0" fillId="8" borderId="0" xfId="0" applyFill="1"/>
    <xf numFmtId="0" fontId="0" fillId="9" borderId="0" xfId="0" applyFill="1"/>
    <xf numFmtId="0" fontId="0" fillId="5" borderId="0" xfId="0" applyNumberFormat="1" applyFill="1"/>
    <xf numFmtId="6" fontId="0" fillId="5" borderId="0" xfId="0" applyNumberFormat="1" applyFill="1"/>
    <xf numFmtId="0" fontId="0" fillId="6" borderId="0" xfId="0" applyNumberFormat="1" applyFill="1"/>
    <xf numFmtId="6" fontId="0" fillId="6" borderId="0" xfId="0" applyNumberFormat="1" applyFill="1"/>
    <xf numFmtId="164" fontId="0" fillId="7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0" borderId="0" xfId="0" applyNumberFormat="1"/>
    <xf numFmtId="0" fontId="0" fillId="10" borderId="0" xfId="0" applyFill="1"/>
  </cellXfs>
  <cellStyles count="3">
    <cellStyle name="Ausgabe" xfId="2" builtinId="21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7"/>
  <sheetViews>
    <sheetView tabSelected="1" topLeftCell="G1" workbookViewId="0">
      <selection activeCell="I13" sqref="I13"/>
    </sheetView>
  </sheetViews>
  <sheetFormatPr baseColWidth="10" defaultColWidth="11.42578125" defaultRowHeight="15" x14ac:dyDescent="0.25"/>
  <cols>
    <col min="2" max="2" width="12.7109375" customWidth="1"/>
    <col min="3" max="3" width="24.42578125" bestFit="1" customWidth="1"/>
    <col min="4" max="4" width="12" bestFit="1" customWidth="1"/>
    <col min="5" max="5" width="16.85546875" bestFit="1" customWidth="1"/>
    <col min="13" max="13" width="15.5703125" bestFit="1" customWidth="1"/>
    <col min="14" max="14" width="20.7109375" bestFit="1" customWidth="1"/>
    <col min="15" max="15" width="24.7109375" bestFit="1" customWidth="1"/>
    <col min="17" max="17" width="16" bestFit="1" customWidth="1"/>
    <col min="18" max="18" width="31" bestFit="1" customWidth="1"/>
    <col min="19" max="19" width="20.140625" bestFit="1" customWidth="1"/>
  </cols>
  <sheetData>
    <row r="2" spans="2:24" x14ac:dyDescent="0.25">
      <c r="M2" t="s">
        <v>0</v>
      </c>
    </row>
    <row r="3" spans="2:24" x14ac:dyDescent="0.25">
      <c r="C3" t="s">
        <v>1</v>
      </c>
      <c r="L3" t="s">
        <v>1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T3" t="s">
        <v>8</v>
      </c>
    </row>
    <row r="4" spans="2:24" x14ac:dyDescent="0.25">
      <c r="B4" t="s">
        <v>9</v>
      </c>
      <c r="D4" t="s">
        <v>10</v>
      </c>
      <c r="E4" t="s">
        <v>11</v>
      </c>
      <c r="M4" s="25" t="s">
        <v>12</v>
      </c>
      <c r="N4" s="25">
        <v>1</v>
      </c>
      <c r="O4" s="25">
        <v>4.33</v>
      </c>
      <c r="P4" s="25">
        <v>2.33</v>
      </c>
      <c r="Q4" s="25">
        <v>2</v>
      </c>
      <c r="R4" s="25">
        <v>3.33</v>
      </c>
      <c r="S4" s="25">
        <v>5</v>
      </c>
      <c r="T4" s="25">
        <v>17.5</v>
      </c>
      <c r="U4" s="25"/>
    </row>
    <row r="5" spans="2:24" x14ac:dyDescent="0.25">
      <c r="C5" s="1" t="s">
        <v>2</v>
      </c>
      <c r="D5" s="2">
        <v>175</v>
      </c>
      <c r="E5" s="3">
        <v>214.8</v>
      </c>
      <c r="M5" t="s">
        <v>13</v>
      </c>
      <c r="N5">
        <v>1</v>
      </c>
      <c r="O5">
        <v>2</v>
      </c>
      <c r="P5">
        <v>2.66</v>
      </c>
      <c r="Q5">
        <v>2</v>
      </c>
      <c r="R5">
        <v>3.33</v>
      </c>
      <c r="S5" s="6">
        <v>4</v>
      </c>
      <c r="T5">
        <v>12.5</v>
      </c>
      <c r="U5">
        <v>15</v>
      </c>
    </row>
    <row r="6" spans="2:24" x14ac:dyDescent="0.25">
      <c r="C6" s="1" t="s">
        <v>3</v>
      </c>
      <c r="E6" s="2">
        <v>804</v>
      </c>
      <c r="M6" t="s">
        <v>14</v>
      </c>
      <c r="N6">
        <v>4</v>
      </c>
      <c r="O6">
        <v>2.33</v>
      </c>
      <c r="P6">
        <v>4</v>
      </c>
      <c r="Q6">
        <v>2.33</v>
      </c>
      <c r="R6">
        <v>3</v>
      </c>
      <c r="S6">
        <v>1</v>
      </c>
      <c r="T6">
        <v>15</v>
      </c>
      <c r="U6">
        <v>18</v>
      </c>
    </row>
    <row r="7" spans="2:24" x14ac:dyDescent="0.25">
      <c r="C7" s="1" t="s">
        <v>4</v>
      </c>
      <c r="D7" s="2">
        <v>250</v>
      </c>
      <c r="E7" s="2">
        <v>348</v>
      </c>
      <c r="M7" t="s">
        <v>15</v>
      </c>
      <c r="N7">
        <v>1.66</v>
      </c>
      <c r="O7">
        <v>2</v>
      </c>
      <c r="P7">
        <v>3</v>
      </c>
      <c r="Q7">
        <v>3</v>
      </c>
      <c r="R7">
        <v>3</v>
      </c>
      <c r="S7">
        <v>1</v>
      </c>
      <c r="T7">
        <v>15</v>
      </c>
      <c r="U7">
        <v>18</v>
      </c>
    </row>
    <row r="8" spans="2:24" x14ac:dyDescent="0.25">
      <c r="C8" s="1"/>
      <c r="E8" s="4">
        <v>800</v>
      </c>
      <c r="M8" t="s">
        <v>16</v>
      </c>
      <c r="N8">
        <v>2.33</v>
      </c>
      <c r="O8">
        <v>1</v>
      </c>
      <c r="P8">
        <v>1</v>
      </c>
      <c r="Q8">
        <v>1.33</v>
      </c>
      <c r="R8">
        <v>2</v>
      </c>
      <c r="S8">
        <v>1</v>
      </c>
      <c r="T8" s="6">
        <v>15</v>
      </c>
      <c r="U8">
        <v>18</v>
      </c>
    </row>
    <row r="9" spans="2:24" x14ac:dyDescent="0.25">
      <c r="C9" s="1" t="s">
        <v>17</v>
      </c>
      <c r="D9" s="2">
        <v>200</v>
      </c>
      <c r="M9" t="s">
        <v>18</v>
      </c>
      <c r="N9">
        <v>3</v>
      </c>
      <c r="O9">
        <v>2.33</v>
      </c>
      <c r="P9">
        <v>4</v>
      </c>
      <c r="Q9">
        <v>2.66</v>
      </c>
      <c r="R9">
        <v>4</v>
      </c>
      <c r="S9" s="6">
        <v>2.33</v>
      </c>
      <c r="T9" s="6">
        <v>15</v>
      </c>
      <c r="U9">
        <v>18</v>
      </c>
    </row>
    <row r="10" spans="2:24" x14ac:dyDescent="0.25">
      <c r="C10" s="1" t="s">
        <v>19</v>
      </c>
      <c r="E10" s="2" t="s">
        <v>20</v>
      </c>
      <c r="M10" t="s">
        <v>21</v>
      </c>
      <c r="N10">
        <v>1</v>
      </c>
      <c r="O10">
        <v>5</v>
      </c>
      <c r="P10">
        <v>3</v>
      </c>
      <c r="Q10">
        <v>2</v>
      </c>
      <c r="R10">
        <v>4</v>
      </c>
      <c r="S10">
        <v>5</v>
      </c>
      <c r="T10">
        <v>10</v>
      </c>
      <c r="U10">
        <v>13</v>
      </c>
    </row>
    <row r="11" spans="2:24" x14ac:dyDescent="0.25">
      <c r="C11" s="1" t="s">
        <v>22</v>
      </c>
      <c r="D11" s="2">
        <v>2821</v>
      </c>
      <c r="M11" s="25"/>
      <c r="N11" s="25">
        <f xml:space="preserve"> (N4) / 100 *$T$4 + N5 / 100 *$T$5 + N6 / 100 * $T$6 + N7 / 100 * $T$7 + N8 / 100 * $T$8 + N9 / 100 * $T$9 + N10 / 100 * $T$10</f>
        <v>2.0484999999999998</v>
      </c>
      <c r="O11" s="25">
        <f t="shared" ref="O11:R11" si="0" xml:space="preserve"> (O4) / 100 *$T$4 + O5 / 100 *$T$5 + O6 / 100 * $T$6 + O7 / 100 * $T$7 + O8 / 100 * $T$8 + O9 / 100 * $T$9 + O10 / 100 * $T$10</f>
        <v>2.6567500000000002</v>
      </c>
      <c r="P11" s="25">
        <f t="shared" si="0"/>
        <v>2.8402499999999997</v>
      </c>
      <c r="Q11" s="25">
        <f t="shared" si="0"/>
        <v>2.1980000000000004</v>
      </c>
      <c r="R11" s="25">
        <f t="shared" si="0"/>
        <v>3.1989999999999998</v>
      </c>
      <c r="S11" s="25">
        <f xml:space="preserve"> (S4) / 100 *$T$4 + S5 / 100 *$T$5 + S6 / 100 * $T$6 + S7 / 100 * $T$7 + S8 / 100 * $T$8 + S9 / 100 * $T$9 + S10 / 100 * $T$10</f>
        <v>2.6744999999999997</v>
      </c>
      <c r="T11" s="25"/>
      <c r="U11" s="25"/>
    </row>
    <row r="12" spans="2:24" x14ac:dyDescent="0.25">
      <c r="C12" s="1"/>
      <c r="D12" s="2">
        <v>10755</v>
      </c>
      <c r="N12">
        <f t="shared" ref="N12:R12" si="1" xml:space="preserve"> (N4) / 100 *$U$4 + N5 / 100 *$U$5 + N6 / 100 * $U$6 + N7 / 100 * $U$7 + N8 / 100 * $U$8 + N9 / 100 * $U$9 + N10 / 100 * $U$10</f>
        <v>2.2582</v>
      </c>
      <c r="O12">
        <f t="shared" si="1"/>
        <v>2.3288000000000002</v>
      </c>
      <c r="P12">
        <f t="shared" si="1"/>
        <v>2.9490000000000003</v>
      </c>
      <c r="Q12">
        <f t="shared" si="1"/>
        <v>2.2376000000000005</v>
      </c>
      <c r="R12">
        <f t="shared" si="1"/>
        <v>3.1795000000000004</v>
      </c>
      <c r="S12">
        <f xml:space="preserve"> (S4) / 100 *$U$4 + S5 / 100 *$U$5 + S6 / 100 * $U$6 + S7 / 100 * $U$7 + S8 / 100 * $U$8 + S9 / 100 * $U$9 + S10 / 100 * $U$10</f>
        <v>2.2094</v>
      </c>
      <c r="T12">
        <f>SUM(T4:T10)</f>
        <v>100</v>
      </c>
      <c r="U12">
        <f>SUM(U4:U10)</f>
        <v>100</v>
      </c>
    </row>
    <row r="13" spans="2:24" x14ac:dyDescent="0.25">
      <c r="C13" s="1"/>
    </row>
    <row r="14" spans="2:24" x14ac:dyDescent="0.25">
      <c r="C14" s="1"/>
      <c r="O14" s="5"/>
      <c r="U14" s="5"/>
      <c r="V14" s="5"/>
      <c r="X14" s="5"/>
    </row>
    <row r="16" spans="2:24" x14ac:dyDescent="0.25">
      <c r="M16" s="5"/>
      <c r="N16" s="5"/>
    </row>
    <row r="17" spans="8:18" x14ac:dyDescent="0.25">
      <c r="H17" s="5"/>
      <c r="L17" s="5"/>
      <c r="N17" s="5"/>
    </row>
    <row r="18" spans="8:18" x14ac:dyDescent="0.25">
      <c r="I18" s="5"/>
    </row>
    <row r="22" spans="8:18" x14ac:dyDescent="0.25">
      <c r="K22" s="13"/>
      <c r="L22" s="13"/>
      <c r="M22" s="13"/>
      <c r="N22" s="14" t="s">
        <v>23</v>
      </c>
      <c r="O22" s="13"/>
      <c r="P22" s="13"/>
      <c r="Q22" s="16"/>
      <c r="R22" t="s">
        <v>24</v>
      </c>
    </row>
    <row r="23" spans="8:18" x14ac:dyDescent="0.25">
      <c r="K23" s="15"/>
      <c r="L23" s="7" t="s">
        <v>25</v>
      </c>
      <c r="M23" s="7"/>
      <c r="N23" s="12"/>
      <c r="O23" s="9" t="s">
        <v>7</v>
      </c>
      <c r="P23" s="9"/>
      <c r="Q23" s="16"/>
      <c r="R23">
        <v>50</v>
      </c>
    </row>
    <row r="24" spans="8:18" x14ac:dyDescent="0.25">
      <c r="K24" s="15" t="s">
        <v>26</v>
      </c>
      <c r="L24" s="7">
        <v>20</v>
      </c>
      <c r="M24" s="7"/>
      <c r="N24" s="12"/>
      <c r="O24" s="9">
        <v>5</v>
      </c>
      <c r="P24" s="9"/>
      <c r="Q24" s="16"/>
    </row>
    <row r="25" spans="8:18" x14ac:dyDescent="0.25">
      <c r="K25" s="15" t="s">
        <v>24</v>
      </c>
      <c r="L25" s="7">
        <v>50</v>
      </c>
      <c r="M25" s="7"/>
      <c r="N25" s="12"/>
      <c r="O25" s="9">
        <f>R23</f>
        <v>50</v>
      </c>
      <c r="P25" s="9"/>
      <c r="Q25" s="16"/>
      <c r="R25" t="s">
        <v>27</v>
      </c>
    </row>
    <row r="26" spans="8:18" x14ac:dyDescent="0.25">
      <c r="K26" s="15" t="s">
        <v>28</v>
      </c>
      <c r="L26" s="7">
        <f xml:space="preserve"> L24 * L25</f>
        <v>1000</v>
      </c>
      <c r="M26" s="7">
        <f>L26 / 60</f>
        <v>16.666666666666668</v>
      </c>
      <c r="N26" s="12"/>
      <c r="O26" s="9">
        <f xml:space="preserve"> O24 * O25</f>
        <v>250</v>
      </c>
      <c r="P26" s="9">
        <f>O26 / 60</f>
        <v>4.166666666666667</v>
      </c>
      <c r="Q26" s="16"/>
      <c r="R26" s="24">
        <v>14</v>
      </c>
    </row>
    <row r="27" spans="8:18" x14ac:dyDescent="0.25">
      <c r="K27" s="15" t="s">
        <v>29</v>
      </c>
      <c r="L27" s="17">
        <f xml:space="preserve"> L26 * 12</f>
        <v>12000</v>
      </c>
      <c r="M27" s="17">
        <f xml:space="preserve"> L27 / 60</f>
        <v>200</v>
      </c>
      <c r="N27" s="12"/>
      <c r="O27" s="19">
        <f>O26 * 12</f>
        <v>3000</v>
      </c>
      <c r="P27" s="19">
        <f xml:space="preserve"> O27 / 60</f>
        <v>50</v>
      </c>
      <c r="Q27" s="16"/>
    </row>
    <row r="28" spans="8:18" x14ac:dyDescent="0.25">
      <c r="K28" s="15" t="s">
        <v>27</v>
      </c>
      <c r="L28" s="7"/>
      <c r="M28" s="22">
        <f>R26</f>
        <v>14</v>
      </c>
      <c r="N28" s="12"/>
      <c r="O28" s="23"/>
      <c r="P28" s="23">
        <f>R26</f>
        <v>14</v>
      </c>
      <c r="Q28" s="16"/>
    </row>
    <row r="29" spans="8:18" x14ac:dyDescent="0.25">
      <c r="K29" s="15"/>
      <c r="L29" s="7"/>
      <c r="M29" s="8">
        <f xml:space="preserve"> M27 * M28</f>
        <v>2800</v>
      </c>
      <c r="N29" s="11"/>
      <c r="O29" s="10"/>
      <c r="P29" s="23">
        <f xml:space="preserve"> P27 * P28</f>
        <v>700</v>
      </c>
      <c r="Q29" s="16"/>
    </row>
    <row r="30" spans="8:18" x14ac:dyDescent="0.25">
      <c r="K30" s="15" t="s">
        <v>30</v>
      </c>
      <c r="L30" s="7"/>
      <c r="M30" s="7"/>
      <c r="N30" s="11">
        <f xml:space="preserve"> $M$29 - $P$29</f>
        <v>2100</v>
      </c>
      <c r="O30" s="9"/>
      <c r="P30" s="9"/>
      <c r="Q30" s="16"/>
    </row>
    <row r="31" spans="8:18" x14ac:dyDescent="0.25">
      <c r="K31" s="15"/>
      <c r="L31" s="7"/>
      <c r="M31" s="7"/>
      <c r="N31" s="12"/>
      <c r="O31" s="9"/>
      <c r="P31" s="9"/>
      <c r="Q31" s="16"/>
    </row>
    <row r="33" spans="11:16" x14ac:dyDescent="0.25">
      <c r="K33" s="15"/>
      <c r="L33" s="15"/>
      <c r="M33" s="15"/>
      <c r="N33" s="15" t="s">
        <v>31</v>
      </c>
      <c r="O33" s="15"/>
      <c r="P33" s="15"/>
    </row>
    <row r="34" spans="11:16" x14ac:dyDescent="0.25">
      <c r="K34" s="15"/>
      <c r="L34" s="7" t="s">
        <v>25</v>
      </c>
      <c r="M34" s="7"/>
      <c r="N34" s="12"/>
      <c r="O34" s="9" t="s">
        <v>7</v>
      </c>
      <c r="P34" s="9"/>
    </row>
    <row r="35" spans="11:16" x14ac:dyDescent="0.25">
      <c r="K35" s="15" t="s">
        <v>32</v>
      </c>
      <c r="L35" s="7" t="s">
        <v>33</v>
      </c>
      <c r="M35" s="7">
        <v>45</v>
      </c>
      <c r="N35" s="12"/>
      <c r="O35" s="9" t="s">
        <v>34</v>
      </c>
      <c r="P35" s="9">
        <v>4</v>
      </c>
    </row>
    <row r="36" spans="11:16" x14ac:dyDescent="0.25">
      <c r="K36" s="15" t="s">
        <v>35</v>
      </c>
      <c r="L36" s="7" t="s">
        <v>36</v>
      </c>
      <c r="M36" s="7">
        <v>125</v>
      </c>
      <c r="N36" s="12"/>
      <c r="O36" s="9" t="s">
        <v>37</v>
      </c>
      <c r="P36" s="9">
        <v>6</v>
      </c>
    </row>
    <row r="37" spans="11:16" x14ac:dyDescent="0.25">
      <c r="K37" s="15" t="s">
        <v>38</v>
      </c>
      <c r="L37" s="7" t="s">
        <v>39</v>
      </c>
      <c r="M37" s="7">
        <v>90</v>
      </c>
      <c r="N37" s="12"/>
      <c r="O37" s="9" t="s">
        <v>40</v>
      </c>
      <c r="P37" s="9">
        <v>0</v>
      </c>
    </row>
    <row r="38" spans="11:16" x14ac:dyDescent="0.25">
      <c r="K38" s="15" t="s">
        <v>41</v>
      </c>
      <c r="L38" s="7">
        <f>SUM(M35:M37)</f>
        <v>260</v>
      </c>
      <c r="M38" s="7">
        <f>SUM(M35:M37) /60</f>
        <v>4.333333333333333</v>
      </c>
      <c r="N38" s="12"/>
      <c r="O38" s="9">
        <f>SUM(P35:P37)</f>
        <v>10</v>
      </c>
      <c r="P38" s="19">
        <f>SUM(P35:P37) / 60</f>
        <v>0.16666666666666666</v>
      </c>
    </row>
    <row r="39" spans="11:16" x14ac:dyDescent="0.25">
      <c r="K39" s="15" t="s">
        <v>42</v>
      </c>
      <c r="L39" s="7"/>
      <c r="M39" s="7">
        <f>M38 * 12</f>
        <v>52</v>
      </c>
      <c r="N39" s="12"/>
      <c r="O39" s="9"/>
      <c r="P39" s="9">
        <f>P38 *12</f>
        <v>2</v>
      </c>
    </row>
    <row r="40" spans="11:16" x14ac:dyDescent="0.25">
      <c r="K40" s="15" t="s">
        <v>27</v>
      </c>
      <c r="L40" s="7"/>
      <c r="M40" s="18">
        <f>R26</f>
        <v>14</v>
      </c>
      <c r="N40" s="12"/>
      <c r="O40" s="9"/>
      <c r="P40" s="20">
        <f>R26</f>
        <v>14</v>
      </c>
    </row>
    <row r="41" spans="11:16" x14ac:dyDescent="0.25">
      <c r="K41" s="15"/>
      <c r="L41" s="7"/>
      <c r="M41" s="18">
        <f>M39 * M40</f>
        <v>728</v>
      </c>
      <c r="N41" s="12"/>
      <c r="O41" s="9"/>
      <c r="P41" s="20">
        <f>P39 * P40</f>
        <v>28</v>
      </c>
    </row>
    <row r="42" spans="11:16" x14ac:dyDescent="0.25">
      <c r="K42" s="15" t="s">
        <v>30</v>
      </c>
      <c r="L42" s="7"/>
      <c r="M42" s="7"/>
      <c r="N42" s="21">
        <f xml:space="preserve"> M41 - P41</f>
        <v>700</v>
      </c>
      <c r="O42" s="9"/>
      <c r="P42" s="9"/>
    </row>
    <row r="45" spans="11:16" x14ac:dyDescent="0.25">
      <c r="N45" s="3">
        <f>N30 + N42</f>
        <v>2800</v>
      </c>
    </row>
    <row r="47" spans="11:16" x14ac:dyDescent="0.25">
      <c r="N47" s="6">
        <f xml:space="preserve"> 10755 / N45</f>
        <v>3.8410714285714285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dbs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Winkelmann,</dc:creator>
  <cp:keywords/>
  <dc:description/>
  <cp:lastModifiedBy>Johannes Winkelmann, </cp:lastModifiedBy>
  <cp:revision/>
  <dcterms:created xsi:type="dcterms:W3CDTF">2017-03-16T07:45:11Z</dcterms:created>
  <dcterms:modified xsi:type="dcterms:W3CDTF">2017-03-22T09:19:45Z</dcterms:modified>
  <cp:category/>
  <cp:contentStatus/>
</cp:coreProperties>
</file>