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aswatichowdhury/Downloads/Concordia Courses/SM/Assignments/2/Final/Assignment_2_SM/"/>
    </mc:Choice>
  </mc:AlternateContent>
  <xr:revisionPtr revIDLastSave="0" documentId="13_ncr:1_{C09533BB-271A-1F48-A588-BB167FA6F6E5}" xr6:coauthVersionLast="47" xr6:coauthVersionMax="47" xr10:uidLastSave="{00000000-0000-0000-0000-000000000000}"/>
  <bookViews>
    <workbookView xWindow="0" yWindow="500" windowWidth="28800" windowHeight="16140" activeTab="1" xr2:uid="{00000000-000D-0000-FFFF-FFFF00000000}"/>
  </bookViews>
  <sheets>
    <sheet name="Sheet1" sheetId="1" r:id="rId1"/>
    <sheet name="Regression Analysis" sheetId="2" r:id="rId2"/>
    <sheet name="Correlation Analysi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60WX95ie5HAoqzPE7HfajM0pPHw=="/>
    </ext>
  </extLst>
</workbook>
</file>

<file path=xl/calcChain.xml><?xml version="1.0" encoding="utf-8"?>
<calcChain xmlns="http://schemas.openxmlformats.org/spreadsheetml/2006/main">
  <c r="N2" i="3" l="1"/>
  <c r="M2" i="3"/>
  <c r="L2" i="3"/>
  <c r="K2" i="3"/>
  <c r="J2" i="3"/>
  <c r="I31" i="3"/>
  <c r="I32" i="3"/>
  <c r="I33" i="3"/>
  <c r="I34" i="3"/>
  <c r="I35" i="3"/>
  <c r="I36" i="3"/>
  <c r="I37" i="3"/>
  <c r="I38" i="3"/>
  <c r="I39" i="3"/>
  <c r="I40" i="3"/>
  <c r="I41" i="3"/>
  <c r="I42" i="3"/>
  <c r="I43" i="3"/>
  <c r="I44" i="3"/>
  <c r="I45" i="3"/>
  <c r="I46" i="3"/>
  <c r="I47" i="3"/>
  <c r="I48" i="3"/>
  <c r="I12" i="3"/>
  <c r="I13" i="3"/>
  <c r="I14" i="3"/>
  <c r="I15" i="3"/>
  <c r="I16" i="3"/>
  <c r="I17" i="3"/>
  <c r="I18" i="3"/>
  <c r="I19" i="3"/>
  <c r="I20" i="3"/>
  <c r="I21" i="3"/>
  <c r="I22" i="3"/>
  <c r="I23" i="3"/>
  <c r="I24" i="3"/>
  <c r="I25" i="3"/>
  <c r="I26" i="3"/>
  <c r="I27" i="3"/>
  <c r="I28" i="3"/>
  <c r="I29" i="3"/>
  <c r="I30" i="3"/>
  <c r="I3" i="3"/>
  <c r="I4" i="3"/>
  <c r="I5" i="3"/>
  <c r="I6" i="3"/>
  <c r="I7" i="3"/>
  <c r="I8" i="3"/>
  <c r="I9" i="3"/>
  <c r="I10" i="3"/>
  <c r="I11" i="3"/>
  <c r="I2" i="3"/>
  <c r="H35" i="3"/>
  <c r="H36" i="3"/>
  <c r="H37" i="3"/>
  <c r="H38" i="3"/>
  <c r="H39" i="3"/>
  <c r="H40" i="3"/>
  <c r="H41" i="3"/>
  <c r="H42" i="3"/>
  <c r="H43" i="3"/>
  <c r="H44" i="3"/>
  <c r="H45" i="3"/>
  <c r="H46" i="3"/>
  <c r="H47" i="3"/>
  <c r="H48" i="3"/>
  <c r="H18" i="3"/>
  <c r="H19" i="3"/>
  <c r="H20" i="3"/>
  <c r="H21" i="3"/>
  <c r="H22" i="3"/>
  <c r="H23" i="3"/>
  <c r="H24" i="3"/>
  <c r="H25" i="3"/>
  <c r="H26" i="3"/>
  <c r="H27" i="3"/>
  <c r="H28" i="3"/>
  <c r="H29" i="3"/>
  <c r="H30" i="3"/>
  <c r="H31" i="3"/>
  <c r="H32" i="3"/>
  <c r="H33" i="3"/>
  <c r="H34" i="3"/>
  <c r="H3" i="3"/>
  <c r="H4" i="3"/>
  <c r="H5" i="3"/>
  <c r="H6" i="3"/>
  <c r="H7" i="3"/>
  <c r="H8" i="3"/>
  <c r="H9" i="3"/>
  <c r="H10" i="3"/>
  <c r="H11" i="3"/>
  <c r="H12" i="3"/>
  <c r="H13" i="3"/>
  <c r="H14" i="3"/>
  <c r="H15" i="3"/>
  <c r="H16" i="3"/>
  <c r="H17" i="3"/>
  <c r="H2" i="3"/>
  <c r="G2" i="3"/>
  <c r="F43" i="3"/>
  <c r="F44" i="3"/>
  <c r="F45" i="3"/>
  <c r="F46" i="3"/>
  <c r="F47" i="3"/>
  <c r="F48" i="3"/>
  <c r="F16" i="3"/>
  <c r="F17" i="3"/>
  <c r="F18" i="3"/>
  <c r="F19" i="3"/>
  <c r="F20" i="3"/>
  <c r="F21" i="3"/>
  <c r="F22" i="3"/>
  <c r="F23" i="3"/>
  <c r="F24" i="3"/>
  <c r="F25" i="3"/>
  <c r="F26" i="3"/>
  <c r="F27" i="3"/>
  <c r="F28" i="3"/>
  <c r="F29" i="3"/>
  <c r="F30" i="3"/>
  <c r="F31" i="3"/>
  <c r="F32" i="3"/>
  <c r="F33" i="3"/>
  <c r="F34" i="3"/>
  <c r="F35" i="3"/>
  <c r="F36" i="3"/>
  <c r="F37" i="3"/>
  <c r="F38" i="3"/>
  <c r="F39" i="3"/>
  <c r="F40" i="3"/>
  <c r="F41" i="3"/>
  <c r="F42" i="3"/>
  <c r="F3" i="3"/>
  <c r="F4" i="3"/>
  <c r="F5" i="3"/>
  <c r="F6" i="3"/>
  <c r="F7" i="3"/>
  <c r="F8" i="3"/>
  <c r="F9" i="3"/>
  <c r="F10" i="3"/>
  <c r="F11" i="3"/>
  <c r="F12" i="3"/>
  <c r="F13" i="3"/>
  <c r="F14" i="3"/>
  <c r="F15" i="3"/>
  <c r="F2" i="3"/>
  <c r="P48" i="2"/>
  <c r="P28" i="2"/>
  <c r="P29" i="2"/>
  <c r="P30" i="2"/>
  <c r="P31" i="2"/>
  <c r="P32" i="2"/>
  <c r="P33" i="2"/>
  <c r="P34" i="2"/>
  <c r="P35" i="2"/>
  <c r="P36" i="2"/>
  <c r="P37" i="2"/>
  <c r="P38" i="2"/>
  <c r="P39" i="2"/>
  <c r="P40" i="2"/>
  <c r="P41" i="2"/>
  <c r="P42" i="2"/>
  <c r="P43" i="2"/>
  <c r="P44" i="2"/>
  <c r="P45" i="2"/>
  <c r="P46" i="2"/>
  <c r="P47" i="2"/>
  <c r="P13" i="2"/>
  <c r="P14" i="2"/>
  <c r="P15" i="2"/>
  <c r="P16" i="2"/>
  <c r="P17" i="2"/>
  <c r="P18" i="2"/>
  <c r="P19" i="2"/>
  <c r="P20" i="2"/>
  <c r="P21" i="2"/>
  <c r="P22" i="2"/>
  <c r="P23" i="2"/>
  <c r="P24" i="2"/>
  <c r="P25" i="2"/>
  <c r="P26" i="2"/>
  <c r="P27" i="2"/>
  <c r="P3" i="2"/>
  <c r="P4" i="2"/>
  <c r="P5" i="2"/>
  <c r="P6" i="2"/>
  <c r="P7" i="2"/>
  <c r="P8" i="2"/>
  <c r="P9" i="2"/>
  <c r="P10" i="2"/>
  <c r="P11" i="2"/>
  <c r="P12" i="2"/>
  <c r="P2" i="2"/>
  <c r="O2" i="2"/>
  <c r="N2" i="2"/>
  <c r="M2" i="2"/>
  <c r="L2" i="2"/>
  <c r="K2" i="2"/>
  <c r="J2" i="2"/>
  <c r="I30" i="2"/>
  <c r="I31" i="2"/>
  <c r="I32" i="2"/>
  <c r="I33" i="2"/>
  <c r="I34" i="2"/>
  <c r="I35" i="2"/>
  <c r="I36" i="2"/>
  <c r="I37" i="2"/>
  <c r="I38" i="2"/>
  <c r="I39" i="2"/>
  <c r="I40" i="2"/>
  <c r="I41" i="2"/>
  <c r="I42" i="2"/>
  <c r="I43" i="2"/>
  <c r="I44" i="2"/>
  <c r="I45" i="2"/>
  <c r="I46" i="2"/>
  <c r="I47" i="2"/>
  <c r="I48" i="2"/>
  <c r="I12" i="2"/>
  <c r="I13" i="2"/>
  <c r="I14" i="2"/>
  <c r="I15" i="2"/>
  <c r="I16" i="2"/>
  <c r="I17" i="2"/>
  <c r="I18" i="2"/>
  <c r="I19" i="2"/>
  <c r="I20" i="2"/>
  <c r="I21" i="2"/>
  <c r="I22" i="2"/>
  <c r="I23" i="2"/>
  <c r="I24" i="2"/>
  <c r="I25" i="2"/>
  <c r="I26" i="2"/>
  <c r="I27" i="2"/>
  <c r="I28" i="2"/>
  <c r="I29" i="2"/>
  <c r="I3" i="2"/>
  <c r="I4" i="2"/>
  <c r="I5" i="2"/>
  <c r="I6" i="2"/>
  <c r="I7" i="2"/>
  <c r="I8" i="2"/>
  <c r="I9" i="2"/>
  <c r="I10" i="2"/>
  <c r="I11" i="2"/>
  <c r="I2" i="2"/>
  <c r="H2" i="2"/>
  <c r="G2" i="2"/>
  <c r="F2" i="2"/>
  <c r="E2" i="2"/>
  <c r="D39" i="2"/>
  <c r="D40" i="2"/>
  <c r="D41" i="2"/>
  <c r="D42" i="2"/>
  <c r="D43" i="2"/>
  <c r="D44" i="2"/>
  <c r="D45" i="2"/>
  <c r="D46" i="2"/>
  <c r="D47" i="2"/>
  <c r="D48" i="2"/>
  <c r="D15" i="2"/>
  <c r="D16" i="2"/>
  <c r="D17" i="2"/>
  <c r="D18" i="2"/>
  <c r="D19" i="2"/>
  <c r="D20" i="2"/>
  <c r="D21" i="2"/>
  <c r="D22" i="2"/>
  <c r="D23" i="2"/>
  <c r="D24" i="2"/>
  <c r="D25" i="2"/>
  <c r="D26" i="2"/>
  <c r="D27" i="2"/>
  <c r="D28" i="2"/>
  <c r="D29" i="2"/>
  <c r="D30" i="2"/>
  <c r="D31" i="2"/>
  <c r="D32" i="2"/>
  <c r="D33" i="2"/>
  <c r="D34" i="2"/>
  <c r="D35" i="2"/>
  <c r="D36" i="2"/>
  <c r="D37" i="2"/>
  <c r="D38" i="2"/>
  <c r="D3" i="2"/>
  <c r="D4" i="2"/>
  <c r="D5" i="2"/>
  <c r="D6" i="2"/>
  <c r="D7" i="2"/>
  <c r="D8" i="2"/>
  <c r="D9" i="2"/>
  <c r="D10" i="2"/>
  <c r="D11" i="2"/>
  <c r="D12" i="2"/>
  <c r="D13" i="2"/>
  <c r="D14" i="2"/>
  <c r="D2" i="2"/>
  <c r="J2" i="1"/>
  <c r="I2" i="1"/>
  <c r="H2"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3" i="1"/>
  <c r="F4" i="1"/>
  <c r="F5" i="1"/>
  <c r="F6" i="1"/>
  <c r="F7" i="1"/>
  <c r="F8" i="1"/>
  <c r="F9" i="1"/>
  <c r="F10" i="1"/>
  <c r="F11" i="1"/>
  <c r="F12" i="1"/>
  <c r="F13" i="1"/>
  <c r="F14" i="1"/>
  <c r="F15" i="1"/>
  <c r="F16" i="1"/>
  <c r="F17" i="1"/>
  <c r="F18" i="1"/>
  <c r="F19" i="1"/>
  <c r="F20" i="1"/>
  <c r="F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Olga</author>
  </authors>
  <commentList>
    <comment ref="A48" authorId="0" shapeId="0" xr:uid="{68942D0E-37AA-44EA-8992-E38D563AE125}">
      <text>
        <r>
          <rPr>
            <b/>
            <sz val="9"/>
            <color indexed="81"/>
            <rFont val="Tahoma"/>
            <family val="2"/>
          </rPr>
          <t>Olga:</t>
        </r>
        <r>
          <rPr>
            <sz val="9"/>
            <color indexed="81"/>
            <rFont val="Tahoma"/>
            <family val="2"/>
          </rPr>
          <t xml:space="preserve">
add your own data (code length and effort) on row #47.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Olga</author>
  </authors>
  <commentList>
    <comment ref="A48" authorId="0" shapeId="0" xr:uid="{0E4D4E41-EC49-8F43-BBBB-1A684A4C55E7}">
      <text>
        <r>
          <rPr>
            <b/>
            <sz val="9"/>
            <color indexed="81"/>
            <rFont val="Tahoma"/>
            <family val="2"/>
          </rPr>
          <t>Olga:</t>
        </r>
        <r>
          <rPr>
            <sz val="9"/>
            <color indexed="81"/>
            <rFont val="Tahoma"/>
            <family val="2"/>
          </rPr>
          <t xml:space="preserve">
add your own data (code length and effort) on row #47.</t>
        </r>
      </text>
    </comment>
  </commentList>
</comments>
</file>

<file path=xl/sharedStrings.xml><?xml version="1.0" encoding="utf-8"?>
<sst xmlns="http://schemas.openxmlformats.org/spreadsheetml/2006/main" count="275" uniqueCount="134">
  <si>
    <t>Programming Langugage</t>
  </si>
  <si>
    <t xml:space="preserve">SLOC: Manual counting </t>
  </si>
  <si>
    <t>Effort (in minutes) to write the program</t>
  </si>
  <si>
    <t xml:space="preserve"> Rules of counting</t>
  </si>
  <si>
    <t>Java</t>
  </si>
  <si>
    <t>Number of terminal semicolons and closed braces.</t>
  </si>
  <si>
    <t xml:space="preserve">a.	Physical SLOC : A line in the source code which is not a comment or a blank line. 
b.	Logical SLOC: Gives the number of statements in the program. </t>
  </si>
  <si>
    <t>it takes the source
code of your project and calculates metrics based on numerous aspects of the code</t>
  </si>
  <si>
    <t>each line that began a process and finished it before starting a new process</t>
  </si>
  <si>
    <t>Logical SLOC with number of statements terminating with semicolons (;)
2. Not including lines with whitespaces
3. Not including comment lines</t>
  </si>
  <si>
    <t>Avoiding comments, blank lines and
consider lines having ‘;’ at the end as one line.</t>
  </si>
  <si>
    <t>1.	A statement ending with a semi-colon is a logical lines of code. 
2.	A statement required to compile the code is a logical lines of code. 
3.	“package” definition line were not counted, as they dependent on the external structure, not the code itself. 
4.	Lines consisting of single closing brackets are NOT a logical lines of code. 
5.	Empty lines are NOT logical lines of code</t>
  </si>
  <si>
    <t>1. Comments do not count.
2. Empty lines do not count.
3. Import statements do count.
Automatic Count</t>
  </si>
  <si>
    <t>a. Avoiding comments.
b. Avoiding Blanks.
c. Avoiding lines having only ‘;’.</t>
  </si>
  <si>
    <t>python</t>
  </si>
  <si>
    <t>1.	A source statement is considered as a block of code that performs some action at runtime or directs compilers at compile time. [Nguyen, Deeds-Rubin, Tan, Boehm, 2007]
2.	The source statements can be classified into three types: executable, declaration and compiler directive.
3.	Simple and compound statements yield the same number of logical SLOC
4.	Comments and blank spaces are not counted.</t>
  </si>
  <si>
    <t>Python</t>
  </si>
  <si>
    <t xml:space="preserve">A source line of code is any line of program text that is not a comment or blank line, regardless of the number of statements or fragments of statements on the line. </t>
  </si>
  <si>
    <t>a. Do not count empty lines, comments and import statements
b. Count assignment statements spanning multiple lines as one</t>
  </si>
  <si>
    <t>java</t>
  </si>
  <si>
    <t>Counting all statements line in the program without any blank line or any comment line</t>
  </si>
  <si>
    <t>C#</t>
  </si>
  <si>
    <t>Ignore empty lines.   Ignore comments. Ignore lines containing method/class/etc. definition and the beginning and ending curly brackets.  Ignore external software libraries</t>
  </si>
  <si>
    <t xml:space="preserve">Every line is counted towards a line of code except those lines which are only comments or a blank line. </t>
  </si>
  <si>
    <t>literal number of lines in the code, including blank lines and comments.</t>
  </si>
  <si>
    <t>javascript</t>
  </si>
  <si>
    <t>Comment doesn’t count. Blank line doesn’t count. Long line that wraps into multiple lines will be counted as multiple lines. Ending “}” counts</t>
  </si>
  <si>
    <t>count every line except for empty lines and comment lines</t>
  </si>
  <si>
    <t>JavaScript</t>
  </si>
  <si>
    <t>·       Exclude blank lines. • Exclude comments</t>
  </si>
  <si>
    <t xml:space="preserve">Physical lines of code </t>
  </si>
  <si>
    <t>C++</t>
  </si>
  <si>
    <t>not including comment-lines or blank lines</t>
  </si>
  <si>
    <t xml:space="preserve">I didn’t count comments </t>
  </si>
  <si>
    <t>I calculated every statement except for comment lines and blank lines.</t>
  </si>
  <si>
    <t>ony new code. Exclude comments of any kind and blank Lines</t>
  </si>
  <si>
    <t xml:space="preserve">PHP </t>
  </si>
  <si>
    <t>for each logic line in PHP and HTML, the count is incremented by one. No comments, no blank lines or closing tag line are counted.</t>
  </si>
  <si>
    <t>exclude comments and blank lines</t>
  </si>
  <si>
    <t>exclude Nonexecutable, Comments, Generated with source code generator, Removed code, Libraries</t>
  </si>
  <si>
    <t>php</t>
  </si>
  <si>
    <t>All lines will count towards the physical source line of code count, except for blank lines and commented lines</t>
  </si>
  <si>
    <t>ruby</t>
  </si>
  <si>
    <t>physical LOC includes every line of code except comments (#) and white spaces.</t>
  </si>
  <si>
    <t>Comments and blank lines are ignored.</t>
  </si>
  <si>
    <t xml:space="preserve"> Includes: Instructions, Idirectives. Excludes: Comments, Blank lines,  Language support library</t>
  </si>
  <si>
    <t>counting all lines that are not blank nor comments-only</t>
  </si>
  <si>
    <t>any statement in the source code except for blank lines or comment lines</t>
  </si>
  <si>
    <t xml:space="preserve"> Blank lines are ignored.
. Comment lines (including multi-line string comments) are ignored.
</t>
  </si>
  <si>
    <t>All comments and blank lines are not counted towards the number of lines of code.</t>
  </si>
  <si>
    <t>Physical lines of code in the source file include all lines except blank lines or comment lines (including javadoc).</t>
  </si>
  <si>
    <t>Comments and blank lines are not counted as physical lines of code.</t>
  </si>
  <si>
    <t>logical executable source lines of code</t>
  </si>
  <si>
    <r>
      <t>include everything except white space and comments</t>
    </r>
    <r>
      <rPr>
        <sz val="12"/>
        <color theme="1"/>
        <rFont val="Cambria"/>
        <family val="1"/>
      </rPr>
      <t xml:space="preserve"> </t>
    </r>
  </si>
  <si>
    <t xml:space="preserve"> </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</si>
  <si>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</si>
  <si>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</si>
  <si>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</si>
  <si>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</si>
  <si>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</si>
  <si>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</si>
  <si>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</si>
  <si>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</si>
  <si>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</si>
  <si>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</si>
  <si>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</si>
  <si>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</si>
  <si>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</si>
  <si>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</si>
  <si>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</si>
  <si>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</si>
  <si>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</si>
  <si>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</si>
  <si>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</si>
  <si>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</si>
  <si>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</si>
  <si>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</si>
  <si>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</si>
  <si>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</si>
  <si>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</si>
  <si>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</si>
  <si>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</si>
  <si>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</si>
  <si>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</si>
  <si>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</si>
  <si>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</si>
  <si>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</si>
  <si>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</si>
  <si>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</si>
  <si>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</si>
  <si>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</si>
  <si>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</si>
  <si>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</si>
  <si>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</si>
  <si>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</si>
  <si>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</si>
  <si>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</si>
  <si>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</si>
  <si>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</si>
  <si>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</si>
  <si>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N/A</t>
  </si>
  <si>
    <t>Programmer Productivity</t>
  </si>
  <si>
    <t>P46</t>
  </si>
  <si>
    <t xml:space="preserve">include everything except white space and comments </t>
  </si>
  <si>
    <t>Student #</t>
  </si>
  <si>
    <t>P47</t>
  </si>
  <si>
    <t>Comment lines, blank lines and spaces are ignored</t>
  </si>
  <si>
    <t>Mean</t>
  </si>
  <si>
    <t>Median</t>
  </si>
  <si>
    <t>Standard Deviation</t>
  </si>
  <si>
    <t>SLOC: Manual counting (x)</t>
  </si>
  <si>
    <t>Effort (in minutes) to write the program(y)</t>
  </si>
  <si>
    <t>(xi)(yi)</t>
  </si>
  <si>
    <t>Mean of x</t>
  </si>
  <si>
    <t>Mean of y</t>
  </si>
  <si>
    <t>n(Mean(x)*Mean(y))</t>
  </si>
  <si>
    <t>Sum(xi*yi)</t>
  </si>
  <si>
    <t>xi^2</t>
  </si>
  <si>
    <t>n((Mean(x))^2</t>
  </si>
  <si>
    <t>Sum(xi^2)</t>
  </si>
  <si>
    <t>Numerator</t>
  </si>
  <si>
    <t>Denominator</t>
  </si>
  <si>
    <t>B1</t>
  </si>
  <si>
    <t>B0</t>
  </si>
  <si>
    <t>Estimated Work Effort</t>
  </si>
  <si>
    <t>(xi-Mean(x))(yi-Mean(y))</t>
  </si>
  <si>
    <t>Sum</t>
  </si>
  <si>
    <t>(xi-Mean(x))^2</t>
  </si>
  <si>
    <t>(yi-Mean(y))^2</t>
  </si>
  <si>
    <t>Sum1((xi-Mean(x))^2)</t>
  </si>
  <si>
    <t>Sum2((yi-Mean(y))^2)</t>
  </si>
  <si>
    <t>Sum1*Sum2</t>
  </si>
  <si>
    <t>Square(Sum1*Sum2)</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</si>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</sst>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font>
    <font>
      <sz val="12"/>
      <color theme="1"/>
      <name val="Cambria"/>
      <family val="1"/>
    </font>
    <font>
      <sz val="9"/>
      <color indexed="81"/>
      <name val="Tahoma"/>
      <family val="2"/>
    </font>
    <font>
      <b/>
      <sz val="9"/>
      <color indexed="81"/>
      <name val="Tahoma"/>
      <family val="2"/>
    </font>
    <font>
      <b/>
      <sz val="12"/>
      <color theme="1"/>
      <name val="Calibri"/>
      <family val="2"/>
    </font>
    <font>
      <sz val="12"/>
      <color theme="1"/>
      <name val="Arial"/>
      <family val="2"/>
    </font>
    <font>
      <sz val="12"/>
      <name val="Arial"/>
      <family val="2"/>
    </font>
    <font>
      <b/>
      <sz val="12"/>
      <color rgb="FF000000"/>
      <name val="Calibri"/>
      <family val="2"/>
    </font>
    <font>
      <sz val="12"/>
      <color rgb="FF000000"/>
      <name val="Arial"/>
      <family val="2"/>
    </font>
    <font>
      <sz val="11"/>
      <color rgb="FF000000"/>
      <name val="Arial"/>
      <family val="2"/>
    </font>
    <font>
      <b/>
      <sz val="12"/>
      <color theme="1"/>
      <name val="Arial"/>
      <family val="2"/>
    </font>
    <font>
      <b/>
      <sz val="11"/>
      <color rgb="FF000000"/>
      <name val="Arial"/>
      <family val="2"/>
    </font>
  </fonts>
  <fills count="7">
    <fill>
      <patternFill patternType="none"/>
    </fill>
    <fill>
      <patternFill patternType="gray125"/>
    </fill>
    <fill>
      <patternFill patternType="solid">
        <fgColor rgb="FFD8D8D8"/>
        <bgColor rgb="FFD8D8D8"/>
      </patternFill>
    </fill>
    <fill>
      <patternFill patternType="solid">
        <fgColor theme="0" tint="-4.9989318521683403E-2"/>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6">
    <xf numFmtId="0" fontId="0" fillId="0" borderId="0" xfId="0" applyFont="1" applyAlignment="1"/>
    <xf numFmtId="0" fontId="1" fillId="0" borderId="0" xfId="0" applyFont="1" applyAlignment="1">
      <alignment wrapText="1"/>
    </xf>
    <xf numFmtId="0" fontId="5" fillId="2" borderId="1" xfId="0" applyFont="1" applyFill="1" applyBorder="1" applyAlignment="1">
      <alignment horizontal="center" vertical="center" wrapText="1"/>
    </xf>
    <xf numFmtId="0" fontId="6" fillId="3" borderId="1" xfId="0" applyFont="1" applyFill="1" applyBorder="1" applyAlignment="1"/>
    <xf numFmtId="0" fontId="6" fillId="0" borderId="0" xfId="0" applyFont="1" applyAlignment="1"/>
    <xf numFmtId="0" fontId="6" fillId="0" borderId="1" xfId="0" applyFont="1" applyBorder="1" applyAlignment="1">
      <alignment horizontal="center"/>
    </xf>
    <xf numFmtId="0" fontId="6" fillId="4" borderId="0" xfId="0" applyFont="1" applyFill="1" applyAlignment="1">
      <alignment horizontal="center"/>
    </xf>
    <xf numFmtId="0" fontId="6" fillId="0" borderId="0" xfId="0" applyFont="1" applyAlignment="1">
      <alignment horizontal="center"/>
    </xf>
    <xf numFmtId="0" fontId="6" fillId="0" borderId="1" xfId="0" applyFont="1" applyBorder="1" applyAlignment="1">
      <alignment horizontal="center" wrapText="1"/>
    </xf>
    <xf numFmtId="0" fontId="6" fillId="0" borderId="1" xfId="0" applyFont="1" applyBorder="1" applyAlignment="1">
      <alignment wrapText="1"/>
    </xf>
    <xf numFmtId="0" fontId="6" fillId="4" borderId="0" xfId="0" applyFont="1" applyFill="1" applyAlignment="1">
      <alignment wrapText="1"/>
    </xf>
    <xf numFmtId="0" fontId="6" fillId="0" borderId="0" xfId="0" applyFont="1" applyAlignment="1">
      <alignment wrapText="1"/>
    </xf>
    <xf numFmtId="0" fontId="5" fillId="2" borderId="2" xfId="0" applyFont="1" applyFill="1" applyBorder="1" applyAlignment="1">
      <alignment horizontal="center" vertical="center" wrapText="1"/>
    </xf>
    <xf numFmtId="0" fontId="7" fillId="0" borderId="0" xfId="0" applyFont="1" applyAlignment="1"/>
    <xf numFmtId="0" fontId="8" fillId="2" borderId="1" xfId="0" applyFont="1" applyFill="1" applyBorder="1" applyAlignment="1">
      <alignment horizontal="center" vertical="center" wrapText="1"/>
    </xf>
    <xf numFmtId="0" fontId="9" fillId="0" borderId="3" xfId="0" applyFont="1" applyBorder="1" applyAlignment="1">
      <alignment horizontal="center"/>
    </xf>
    <xf numFmtId="0" fontId="9" fillId="5" borderId="0" xfId="0" applyFont="1" applyFill="1" applyAlignment="1">
      <alignment horizontal="center"/>
    </xf>
    <xf numFmtId="0" fontId="11" fillId="6" borderId="1" xfId="0" applyFont="1" applyFill="1" applyBorder="1" applyAlignment="1">
      <alignment horizontal="center"/>
    </xf>
    <xf numFmtId="0" fontId="8" fillId="2" borderId="4" xfId="0" applyFont="1" applyFill="1" applyBorder="1" applyAlignment="1">
      <alignment horizontal="center" vertical="center" wrapText="1"/>
    </xf>
    <xf numFmtId="0" fontId="9" fillId="0" borderId="5" xfId="0" applyFont="1" applyBorder="1" applyAlignment="1">
      <alignment horizontal="center"/>
    </xf>
    <xf numFmtId="0" fontId="6" fillId="0" borderId="1" xfId="0" applyFont="1" applyBorder="1" applyAlignment="1"/>
    <xf numFmtId="0" fontId="0" fillId="0" borderId="1" xfId="0" applyFont="1" applyBorder="1" applyAlignment="1"/>
    <xf numFmtId="0" fontId="12" fillId="6" borderId="1" xfId="0" applyFont="1" applyFill="1" applyBorder="1" applyAlignment="1">
      <alignment horizontal="center"/>
    </xf>
    <xf numFmtId="0" fontId="10" fillId="0" borderId="1" xfId="0" applyFont="1" applyBorder="1" applyAlignment="1">
      <alignment horizontal="center"/>
    </xf>
    <xf numFmtId="0" fontId="0" fillId="0" borderId="1" xfId="0" applyFont="1" applyBorder="1" applyAlignment="1">
      <alignment horizontal="center"/>
    </xf>
    <xf numFmtId="0" fontId="8"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 Regression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Sheet1!$D$1</c:f>
              <c:strCache>
                <c:ptCount val="1"/>
                <c:pt idx="0">
                  <c:v>Effort (in minutes) to write the program</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Sheet1!$C$2:$C$992</c:f>
              <c:numCache>
                <c:formatCode>General</c:formatCode>
                <c:ptCount val="991"/>
                <c:pt idx="0">
                  <c:v>20</c:v>
                </c:pt>
                <c:pt idx="1">
                  <c:v>18</c:v>
                </c:pt>
                <c:pt idx="2">
                  <c:v>26</c:v>
                </c:pt>
                <c:pt idx="3">
                  <c:v>53</c:v>
                </c:pt>
                <c:pt idx="4">
                  <c:v>17</c:v>
                </c:pt>
                <c:pt idx="5">
                  <c:v>19</c:v>
                </c:pt>
                <c:pt idx="6">
                  <c:v>15</c:v>
                </c:pt>
                <c:pt idx="7">
                  <c:v>20</c:v>
                </c:pt>
                <c:pt idx="8">
                  <c:v>39</c:v>
                </c:pt>
                <c:pt idx="9">
                  <c:v>15</c:v>
                </c:pt>
                <c:pt idx="10">
                  <c:v>30</c:v>
                </c:pt>
                <c:pt idx="11">
                  <c:v>20</c:v>
                </c:pt>
                <c:pt idx="12">
                  <c:v>12</c:v>
                </c:pt>
                <c:pt idx="13">
                  <c:v>15</c:v>
                </c:pt>
                <c:pt idx="14">
                  <c:v>20</c:v>
                </c:pt>
                <c:pt idx="15">
                  <c:v>21</c:v>
                </c:pt>
                <c:pt idx="16">
                  <c:v>42</c:v>
                </c:pt>
                <c:pt idx="17">
                  <c:v>26</c:v>
                </c:pt>
                <c:pt idx="18">
                  <c:v>26</c:v>
                </c:pt>
                <c:pt idx="19">
                  <c:v>49</c:v>
                </c:pt>
                <c:pt idx="20">
                  <c:v>115</c:v>
                </c:pt>
                <c:pt idx="21">
                  <c:v>42</c:v>
                </c:pt>
                <c:pt idx="22">
                  <c:v>34</c:v>
                </c:pt>
                <c:pt idx="23">
                  <c:v>10</c:v>
                </c:pt>
                <c:pt idx="24">
                  <c:v>31</c:v>
                </c:pt>
                <c:pt idx="25">
                  <c:v>135</c:v>
                </c:pt>
                <c:pt idx="26">
                  <c:v>27</c:v>
                </c:pt>
                <c:pt idx="27">
                  <c:v>128</c:v>
                </c:pt>
                <c:pt idx="28">
                  <c:v>37</c:v>
                </c:pt>
                <c:pt idx="29">
                  <c:v>51</c:v>
                </c:pt>
                <c:pt idx="30">
                  <c:v>58</c:v>
                </c:pt>
                <c:pt idx="31">
                  <c:v>44</c:v>
                </c:pt>
                <c:pt idx="32">
                  <c:v>26</c:v>
                </c:pt>
                <c:pt idx="33">
                  <c:v>19</c:v>
                </c:pt>
                <c:pt idx="34">
                  <c:v>17</c:v>
                </c:pt>
                <c:pt idx="35">
                  <c:v>23</c:v>
                </c:pt>
                <c:pt idx="36">
                  <c:v>27</c:v>
                </c:pt>
                <c:pt idx="37">
                  <c:v>51</c:v>
                </c:pt>
                <c:pt idx="38">
                  <c:v>18</c:v>
                </c:pt>
                <c:pt idx="39">
                  <c:v>28</c:v>
                </c:pt>
                <c:pt idx="40">
                  <c:v>73</c:v>
                </c:pt>
                <c:pt idx="41">
                  <c:v>26</c:v>
                </c:pt>
                <c:pt idx="42">
                  <c:v>23</c:v>
                </c:pt>
                <c:pt idx="43">
                  <c:v>280</c:v>
                </c:pt>
                <c:pt idx="44">
                  <c:v>23</c:v>
                </c:pt>
                <c:pt idx="45">
                  <c:v>26</c:v>
                </c:pt>
                <c:pt idx="46">
                  <c:v>32</c:v>
                </c:pt>
              </c:numCache>
            </c:numRef>
          </c:xVal>
          <c:yVal>
            <c:numRef>
              <c:f>Sheet1!$D$2:$D$992</c:f>
              <c:numCache>
                <c:formatCode>General</c:formatCode>
                <c:ptCount val="991"/>
                <c:pt idx="0">
                  <c:v>34</c:v>
                </c:pt>
                <c:pt idx="1">
                  <c:v>25</c:v>
                </c:pt>
                <c:pt idx="2">
                  <c:v>30</c:v>
                </c:pt>
                <c:pt idx="3">
                  <c:v>180</c:v>
                </c:pt>
                <c:pt idx="4">
                  <c:v>11</c:v>
                </c:pt>
                <c:pt idx="5">
                  <c:v>11</c:v>
                </c:pt>
                <c:pt idx="6">
                  <c:v>19</c:v>
                </c:pt>
                <c:pt idx="7">
                  <c:v>30</c:v>
                </c:pt>
                <c:pt idx="8">
                  <c:v>20</c:v>
                </c:pt>
                <c:pt idx="9">
                  <c:v>15</c:v>
                </c:pt>
                <c:pt idx="10">
                  <c:v>35</c:v>
                </c:pt>
                <c:pt idx="11">
                  <c:v>14</c:v>
                </c:pt>
                <c:pt idx="12">
                  <c:v>30</c:v>
                </c:pt>
                <c:pt idx="13">
                  <c:v>20</c:v>
                </c:pt>
                <c:pt idx="14">
                  <c:v>45</c:v>
                </c:pt>
                <c:pt idx="15">
                  <c:v>55</c:v>
                </c:pt>
                <c:pt idx="16">
                  <c:v>60</c:v>
                </c:pt>
                <c:pt idx="17">
                  <c:v>10</c:v>
                </c:pt>
                <c:pt idx="18">
                  <c:v>45</c:v>
                </c:pt>
                <c:pt idx="19">
                  <c:v>90</c:v>
                </c:pt>
                <c:pt idx="20">
                  <c:v>215</c:v>
                </c:pt>
                <c:pt idx="21">
                  <c:v>120</c:v>
                </c:pt>
                <c:pt idx="22">
                  <c:v>30</c:v>
                </c:pt>
                <c:pt idx="23">
                  <c:v>20</c:v>
                </c:pt>
                <c:pt idx="24">
                  <c:v>30</c:v>
                </c:pt>
                <c:pt idx="25">
                  <c:v>90</c:v>
                </c:pt>
                <c:pt idx="26">
                  <c:v>54</c:v>
                </c:pt>
                <c:pt idx="27">
                  <c:v>180</c:v>
                </c:pt>
                <c:pt idx="28">
                  <c:v>45</c:v>
                </c:pt>
                <c:pt idx="29">
                  <c:v>63</c:v>
                </c:pt>
                <c:pt idx="30">
                  <c:v>30</c:v>
                </c:pt>
                <c:pt idx="31">
                  <c:v>120</c:v>
                </c:pt>
                <c:pt idx="32">
                  <c:v>20</c:v>
                </c:pt>
                <c:pt idx="33">
                  <c:v>30</c:v>
                </c:pt>
                <c:pt idx="34">
                  <c:v>20</c:v>
                </c:pt>
                <c:pt idx="35">
                  <c:v>20</c:v>
                </c:pt>
                <c:pt idx="36">
                  <c:v>103</c:v>
                </c:pt>
                <c:pt idx="37">
                  <c:v>60</c:v>
                </c:pt>
                <c:pt idx="38">
                  <c:v>20</c:v>
                </c:pt>
                <c:pt idx="39">
                  <c:v>60</c:v>
                </c:pt>
                <c:pt idx="40">
                  <c:v>15</c:v>
                </c:pt>
                <c:pt idx="41">
                  <c:v>30</c:v>
                </c:pt>
                <c:pt idx="42">
                  <c:v>60</c:v>
                </c:pt>
                <c:pt idx="43">
                  <c:v>45</c:v>
                </c:pt>
                <c:pt idx="44">
                  <c:v>40</c:v>
                </c:pt>
                <c:pt idx="45">
                  <c:v>39</c:v>
                </c:pt>
                <c:pt idx="46">
                  <c:v>40</c:v>
                </c:pt>
              </c:numCache>
            </c:numRef>
          </c:yVal>
          <c:smooth val="0"/>
          <c:extLst>
            <c:ext xmlns:c16="http://schemas.microsoft.com/office/drawing/2014/chart" uri="{C3380CC4-5D6E-409C-BE32-E72D297353CC}">
              <c16:uniqueId val="{00000000-48A0-5D4E-9317-B0FAE2C6EB0C}"/>
            </c:ext>
          </c:extLst>
        </c:ser>
        <c:dLbls>
          <c:showLegendKey val="0"/>
          <c:showVal val="0"/>
          <c:showCatName val="0"/>
          <c:showSerName val="0"/>
          <c:showPercent val="0"/>
          <c:showBubbleSize val="0"/>
        </c:dLbls>
        <c:axId val="453262336"/>
        <c:axId val="453272736"/>
      </c:scatterChart>
      <c:valAx>
        <c:axId val="453262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272736"/>
        <c:crosses val="autoZero"/>
        <c:crossBetween val="midCat"/>
      </c:valAx>
      <c:valAx>
        <c:axId val="45327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262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Sheet1!$D$1</c:f>
              <c:strCache>
                <c:ptCount val="1"/>
                <c:pt idx="0">
                  <c:v>Effort (in minutes) to write the program</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Sheet1!$C$2:$C$992</c:f>
              <c:numCache>
                <c:formatCode>General</c:formatCode>
                <c:ptCount val="991"/>
                <c:pt idx="0">
                  <c:v>20</c:v>
                </c:pt>
                <c:pt idx="1">
                  <c:v>18</c:v>
                </c:pt>
                <c:pt idx="2">
                  <c:v>26</c:v>
                </c:pt>
                <c:pt idx="3">
                  <c:v>53</c:v>
                </c:pt>
                <c:pt idx="4">
                  <c:v>17</c:v>
                </c:pt>
                <c:pt idx="5">
                  <c:v>19</c:v>
                </c:pt>
                <c:pt idx="6">
                  <c:v>15</c:v>
                </c:pt>
                <c:pt idx="7">
                  <c:v>20</c:v>
                </c:pt>
                <c:pt idx="8">
                  <c:v>39</c:v>
                </c:pt>
                <c:pt idx="9">
                  <c:v>15</c:v>
                </c:pt>
                <c:pt idx="10">
                  <c:v>30</c:v>
                </c:pt>
                <c:pt idx="11">
                  <c:v>20</c:v>
                </c:pt>
                <c:pt idx="12">
                  <c:v>12</c:v>
                </c:pt>
                <c:pt idx="13">
                  <c:v>15</c:v>
                </c:pt>
                <c:pt idx="14">
                  <c:v>20</c:v>
                </c:pt>
                <c:pt idx="15">
                  <c:v>21</c:v>
                </c:pt>
                <c:pt idx="16">
                  <c:v>42</c:v>
                </c:pt>
                <c:pt idx="17">
                  <c:v>26</c:v>
                </c:pt>
                <c:pt idx="18">
                  <c:v>26</c:v>
                </c:pt>
                <c:pt idx="19">
                  <c:v>49</c:v>
                </c:pt>
                <c:pt idx="20">
                  <c:v>115</c:v>
                </c:pt>
                <c:pt idx="21">
                  <c:v>42</c:v>
                </c:pt>
                <c:pt idx="22">
                  <c:v>34</c:v>
                </c:pt>
                <c:pt idx="23">
                  <c:v>10</c:v>
                </c:pt>
                <c:pt idx="24">
                  <c:v>31</c:v>
                </c:pt>
                <c:pt idx="25">
                  <c:v>135</c:v>
                </c:pt>
                <c:pt idx="26">
                  <c:v>27</c:v>
                </c:pt>
                <c:pt idx="27">
                  <c:v>128</c:v>
                </c:pt>
                <c:pt idx="28">
                  <c:v>37</c:v>
                </c:pt>
                <c:pt idx="29">
                  <c:v>51</c:v>
                </c:pt>
                <c:pt idx="30">
                  <c:v>58</c:v>
                </c:pt>
                <c:pt idx="31">
                  <c:v>44</c:v>
                </c:pt>
                <c:pt idx="32">
                  <c:v>26</c:v>
                </c:pt>
                <c:pt idx="33">
                  <c:v>19</c:v>
                </c:pt>
                <c:pt idx="34">
                  <c:v>17</c:v>
                </c:pt>
                <c:pt idx="35">
                  <c:v>23</c:v>
                </c:pt>
                <c:pt idx="36">
                  <c:v>27</c:v>
                </c:pt>
                <c:pt idx="37">
                  <c:v>51</c:v>
                </c:pt>
                <c:pt idx="38">
                  <c:v>18</c:v>
                </c:pt>
                <c:pt idx="39">
                  <c:v>28</c:v>
                </c:pt>
                <c:pt idx="40">
                  <c:v>73</c:v>
                </c:pt>
                <c:pt idx="41">
                  <c:v>26</c:v>
                </c:pt>
                <c:pt idx="42">
                  <c:v>23</c:v>
                </c:pt>
                <c:pt idx="43">
                  <c:v>280</c:v>
                </c:pt>
                <c:pt idx="44">
                  <c:v>23</c:v>
                </c:pt>
                <c:pt idx="45">
                  <c:v>26</c:v>
                </c:pt>
                <c:pt idx="46">
                  <c:v>32</c:v>
                </c:pt>
              </c:numCache>
            </c:numRef>
          </c:xVal>
          <c:yVal>
            <c:numRef>
              <c:f>Sheet1!$D$2:$D$992</c:f>
              <c:numCache>
                <c:formatCode>General</c:formatCode>
                <c:ptCount val="991"/>
                <c:pt idx="0">
                  <c:v>34</c:v>
                </c:pt>
                <c:pt idx="1">
                  <c:v>25</c:v>
                </c:pt>
                <c:pt idx="2">
                  <c:v>30</c:v>
                </c:pt>
                <c:pt idx="3">
                  <c:v>180</c:v>
                </c:pt>
                <c:pt idx="4">
                  <c:v>11</c:v>
                </c:pt>
                <c:pt idx="5">
                  <c:v>11</c:v>
                </c:pt>
                <c:pt idx="6">
                  <c:v>19</c:v>
                </c:pt>
                <c:pt idx="7">
                  <c:v>30</c:v>
                </c:pt>
                <c:pt idx="8">
                  <c:v>20</c:v>
                </c:pt>
                <c:pt idx="9">
                  <c:v>15</c:v>
                </c:pt>
                <c:pt idx="10">
                  <c:v>35</c:v>
                </c:pt>
                <c:pt idx="11">
                  <c:v>14</c:v>
                </c:pt>
                <c:pt idx="12">
                  <c:v>30</c:v>
                </c:pt>
                <c:pt idx="13">
                  <c:v>20</c:v>
                </c:pt>
                <c:pt idx="14">
                  <c:v>45</c:v>
                </c:pt>
                <c:pt idx="15">
                  <c:v>55</c:v>
                </c:pt>
                <c:pt idx="16">
                  <c:v>60</c:v>
                </c:pt>
                <c:pt idx="17">
                  <c:v>10</c:v>
                </c:pt>
                <c:pt idx="18">
                  <c:v>45</c:v>
                </c:pt>
                <c:pt idx="19">
                  <c:v>90</c:v>
                </c:pt>
                <c:pt idx="20">
                  <c:v>215</c:v>
                </c:pt>
                <c:pt idx="21">
                  <c:v>120</c:v>
                </c:pt>
                <c:pt idx="22">
                  <c:v>30</c:v>
                </c:pt>
                <c:pt idx="23">
                  <c:v>20</c:v>
                </c:pt>
                <c:pt idx="24">
                  <c:v>30</c:v>
                </c:pt>
                <c:pt idx="25">
                  <c:v>90</c:v>
                </c:pt>
                <c:pt idx="26">
                  <c:v>54</c:v>
                </c:pt>
                <c:pt idx="27">
                  <c:v>180</c:v>
                </c:pt>
                <c:pt idx="28">
                  <c:v>45</c:v>
                </c:pt>
                <c:pt idx="29">
                  <c:v>63</c:v>
                </c:pt>
                <c:pt idx="30">
                  <c:v>30</c:v>
                </c:pt>
                <c:pt idx="31">
                  <c:v>120</c:v>
                </c:pt>
                <c:pt idx="32">
                  <c:v>20</c:v>
                </c:pt>
                <c:pt idx="33">
                  <c:v>30</c:v>
                </c:pt>
                <c:pt idx="34">
                  <c:v>20</c:v>
                </c:pt>
                <c:pt idx="35">
                  <c:v>20</c:v>
                </c:pt>
                <c:pt idx="36">
                  <c:v>103</c:v>
                </c:pt>
                <c:pt idx="37">
                  <c:v>60</c:v>
                </c:pt>
                <c:pt idx="38">
                  <c:v>20</c:v>
                </c:pt>
                <c:pt idx="39">
                  <c:v>60</c:v>
                </c:pt>
                <c:pt idx="40">
                  <c:v>15</c:v>
                </c:pt>
                <c:pt idx="41">
                  <c:v>30</c:v>
                </c:pt>
                <c:pt idx="42">
                  <c:v>60</c:v>
                </c:pt>
                <c:pt idx="43">
                  <c:v>45</c:v>
                </c:pt>
                <c:pt idx="44">
                  <c:v>40</c:v>
                </c:pt>
                <c:pt idx="45">
                  <c:v>39</c:v>
                </c:pt>
                <c:pt idx="46">
                  <c:v>40</c:v>
                </c:pt>
              </c:numCache>
            </c:numRef>
          </c:yVal>
          <c:smooth val="0"/>
          <c:extLst>
            <c:ext xmlns:c16="http://schemas.microsoft.com/office/drawing/2014/chart" uri="{C3380CC4-5D6E-409C-BE32-E72D297353CC}">
              <c16:uniqueId val="{00000000-E6C2-9A4A-A501-013F9E9B9ABC}"/>
            </c:ext>
          </c:extLst>
        </c:ser>
        <c:dLbls>
          <c:showLegendKey val="0"/>
          <c:showVal val="0"/>
          <c:showCatName val="0"/>
          <c:showSerName val="0"/>
          <c:showPercent val="0"/>
          <c:showBubbleSize val="0"/>
        </c:dLbls>
        <c:axId val="981336576"/>
        <c:axId val="1549619104"/>
      </c:scatterChart>
      <c:valAx>
        <c:axId val="981336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619104"/>
        <c:crosses val="autoZero"/>
        <c:crossBetween val="midCat"/>
      </c:valAx>
      <c:valAx>
        <c:axId val="154961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36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Sheet1!$D$1</c:f>
              <c:strCache>
                <c:ptCount val="1"/>
                <c:pt idx="0">
                  <c:v>Effort (in minutes) to write the program</c:v>
                </c:pt>
              </c:strCache>
            </c:strRef>
          </c:tx>
          <c:spPr>
            <a:solidFill>
              <a:schemeClr val="accent1"/>
            </a:solidFill>
            <a:ln>
              <a:noFill/>
            </a:ln>
            <a:effectLst/>
          </c:spPr>
          <c:invertIfNegative val="0"/>
          <c:val>
            <c:numRef>
              <c:f>Sheet1!$D$2:$D$48</c:f>
              <c:numCache>
                <c:formatCode>General</c:formatCode>
                <c:ptCount val="47"/>
                <c:pt idx="0">
                  <c:v>34</c:v>
                </c:pt>
                <c:pt idx="1">
                  <c:v>25</c:v>
                </c:pt>
                <c:pt idx="2">
                  <c:v>30</c:v>
                </c:pt>
                <c:pt idx="3">
                  <c:v>180</c:v>
                </c:pt>
                <c:pt idx="4">
                  <c:v>11</c:v>
                </c:pt>
                <c:pt idx="5">
                  <c:v>11</c:v>
                </c:pt>
                <c:pt idx="6">
                  <c:v>19</c:v>
                </c:pt>
                <c:pt idx="7">
                  <c:v>30</c:v>
                </c:pt>
                <c:pt idx="8">
                  <c:v>20</c:v>
                </c:pt>
                <c:pt idx="9">
                  <c:v>15</c:v>
                </c:pt>
                <c:pt idx="10">
                  <c:v>35</c:v>
                </c:pt>
                <c:pt idx="11">
                  <c:v>14</c:v>
                </c:pt>
                <c:pt idx="12">
                  <c:v>30</c:v>
                </c:pt>
                <c:pt idx="13">
                  <c:v>20</c:v>
                </c:pt>
                <c:pt idx="14">
                  <c:v>45</c:v>
                </c:pt>
                <c:pt idx="15">
                  <c:v>55</c:v>
                </c:pt>
                <c:pt idx="16">
                  <c:v>60</c:v>
                </c:pt>
                <c:pt idx="17">
                  <c:v>10</c:v>
                </c:pt>
                <c:pt idx="18">
                  <c:v>45</c:v>
                </c:pt>
                <c:pt idx="19">
                  <c:v>90</c:v>
                </c:pt>
                <c:pt idx="20">
                  <c:v>215</c:v>
                </c:pt>
                <c:pt idx="21">
                  <c:v>120</c:v>
                </c:pt>
                <c:pt idx="22">
                  <c:v>30</c:v>
                </c:pt>
                <c:pt idx="23">
                  <c:v>20</c:v>
                </c:pt>
                <c:pt idx="24">
                  <c:v>30</c:v>
                </c:pt>
                <c:pt idx="25">
                  <c:v>90</c:v>
                </c:pt>
                <c:pt idx="26">
                  <c:v>54</c:v>
                </c:pt>
                <c:pt idx="27">
                  <c:v>180</c:v>
                </c:pt>
                <c:pt idx="28">
                  <c:v>45</c:v>
                </c:pt>
                <c:pt idx="29">
                  <c:v>63</c:v>
                </c:pt>
                <c:pt idx="30">
                  <c:v>30</c:v>
                </c:pt>
                <c:pt idx="31">
                  <c:v>120</c:v>
                </c:pt>
                <c:pt idx="32">
                  <c:v>20</c:v>
                </c:pt>
                <c:pt idx="33">
                  <c:v>30</c:v>
                </c:pt>
                <c:pt idx="34">
                  <c:v>20</c:v>
                </c:pt>
                <c:pt idx="35">
                  <c:v>20</c:v>
                </c:pt>
                <c:pt idx="36">
                  <c:v>103</c:v>
                </c:pt>
                <c:pt idx="37">
                  <c:v>60</c:v>
                </c:pt>
                <c:pt idx="38">
                  <c:v>20</c:v>
                </c:pt>
                <c:pt idx="39">
                  <c:v>60</c:v>
                </c:pt>
                <c:pt idx="40">
                  <c:v>15</c:v>
                </c:pt>
                <c:pt idx="41">
                  <c:v>30</c:v>
                </c:pt>
                <c:pt idx="42">
                  <c:v>60</c:v>
                </c:pt>
                <c:pt idx="43">
                  <c:v>45</c:v>
                </c:pt>
                <c:pt idx="44">
                  <c:v>40</c:v>
                </c:pt>
                <c:pt idx="45">
                  <c:v>39</c:v>
                </c:pt>
                <c:pt idx="46">
                  <c:v>40</c:v>
                </c:pt>
              </c:numCache>
            </c:numRef>
          </c:val>
          <c:extLst>
            <c:ext xmlns:c16="http://schemas.microsoft.com/office/drawing/2014/chart" uri="{C3380CC4-5D6E-409C-BE32-E72D297353CC}">
              <c16:uniqueId val="{00000000-CFD5-D24E-AD03-38245B53A396}"/>
            </c:ext>
          </c:extLst>
        </c:ser>
        <c:dLbls>
          <c:showLegendKey val="0"/>
          <c:showVal val="0"/>
          <c:showCatName val="0"/>
          <c:showSerName val="0"/>
          <c:showPercent val="0"/>
          <c:showBubbleSize val="0"/>
        </c:dLbls>
        <c:gapWidth val="219"/>
        <c:overlap val="-27"/>
        <c:axId val="2070365024"/>
        <c:axId val="2070615904"/>
      </c:barChart>
      <c:catAx>
        <c:axId val="20703650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15904"/>
        <c:crosses val="autoZero"/>
        <c:auto val="0"/>
        <c:lblAlgn val="ctr"/>
        <c:lblOffset val="100"/>
        <c:noMultiLvlLbl val="0"/>
      </c:catAx>
      <c:valAx>
        <c:axId val="207061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365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 Regression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 Analysis'!$C$1</c:f>
              <c:strCache>
                <c:ptCount val="1"/>
                <c:pt idx="0">
                  <c:v>Effort (in minutes) to write the program(y)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'Regression Analysis'!$B$2:$B$48</c:f>
              <c:numCache>
                <c:formatCode>General</c:formatCode>
                <c:ptCount val="47"/>
                <c:pt idx="0">
                  <c:v>20</c:v>
                </c:pt>
                <c:pt idx="1">
                  <c:v>18</c:v>
                </c:pt>
                <c:pt idx="2">
                  <c:v>26</c:v>
                </c:pt>
                <c:pt idx="3">
                  <c:v>53</c:v>
                </c:pt>
                <c:pt idx="4">
                  <c:v>17</c:v>
                </c:pt>
                <c:pt idx="5">
                  <c:v>19</c:v>
                </c:pt>
                <c:pt idx="6">
                  <c:v>15</c:v>
                </c:pt>
                <c:pt idx="7">
                  <c:v>20</c:v>
                </c:pt>
                <c:pt idx="8">
                  <c:v>39</c:v>
                </c:pt>
                <c:pt idx="9">
                  <c:v>15</c:v>
                </c:pt>
                <c:pt idx="10">
                  <c:v>30</c:v>
                </c:pt>
                <c:pt idx="11">
                  <c:v>20</c:v>
                </c:pt>
                <c:pt idx="12">
                  <c:v>12</c:v>
                </c:pt>
                <c:pt idx="13">
                  <c:v>15</c:v>
                </c:pt>
                <c:pt idx="14">
                  <c:v>20</c:v>
                </c:pt>
                <c:pt idx="15">
                  <c:v>21</c:v>
                </c:pt>
                <c:pt idx="16">
                  <c:v>42</c:v>
                </c:pt>
                <c:pt idx="17">
                  <c:v>26</c:v>
                </c:pt>
                <c:pt idx="18">
                  <c:v>26</c:v>
                </c:pt>
                <c:pt idx="19">
                  <c:v>49</c:v>
                </c:pt>
                <c:pt idx="20">
                  <c:v>115</c:v>
                </c:pt>
                <c:pt idx="21">
                  <c:v>42</c:v>
                </c:pt>
                <c:pt idx="22">
                  <c:v>34</c:v>
                </c:pt>
                <c:pt idx="23">
                  <c:v>10</c:v>
                </c:pt>
                <c:pt idx="24">
                  <c:v>31</c:v>
                </c:pt>
                <c:pt idx="25">
                  <c:v>135</c:v>
                </c:pt>
                <c:pt idx="26">
                  <c:v>27</c:v>
                </c:pt>
                <c:pt idx="27">
                  <c:v>128</c:v>
                </c:pt>
                <c:pt idx="28">
                  <c:v>37</c:v>
                </c:pt>
                <c:pt idx="29">
                  <c:v>51</c:v>
                </c:pt>
                <c:pt idx="30">
                  <c:v>58</c:v>
                </c:pt>
                <c:pt idx="31">
                  <c:v>44</c:v>
                </c:pt>
                <c:pt idx="32">
                  <c:v>26</c:v>
                </c:pt>
                <c:pt idx="33">
                  <c:v>19</c:v>
                </c:pt>
                <c:pt idx="34">
                  <c:v>17</c:v>
                </c:pt>
                <c:pt idx="35">
                  <c:v>23</c:v>
                </c:pt>
                <c:pt idx="36">
                  <c:v>27</c:v>
                </c:pt>
                <c:pt idx="37">
                  <c:v>51</c:v>
                </c:pt>
                <c:pt idx="38">
                  <c:v>18</c:v>
                </c:pt>
                <c:pt idx="39">
                  <c:v>28</c:v>
                </c:pt>
                <c:pt idx="40">
                  <c:v>73</c:v>
                </c:pt>
                <c:pt idx="41">
                  <c:v>26</c:v>
                </c:pt>
                <c:pt idx="42">
                  <c:v>23</c:v>
                </c:pt>
                <c:pt idx="43">
                  <c:v>280</c:v>
                </c:pt>
                <c:pt idx="44">
                  <c:v>23</c:v>
                </c:pt>
                <c:pt idx="45">
                  <c:v>26</c:v>
                </c:pt>
                <c:pt idx="46">
                  <c:v>32</c:v>
                </c:pt>
              </c:numCache>
            </c:numRef>
          </c:xVal>
          <c:yVal>
            <c:numRef>
              <c:f>'Regression Analysis'!$C$2:$C$48</c:f>
              <c:numCache>
                <c:formatCode>General</c:formatCode>
                <c:ptCount val="47"/>
                <c:pt idx="0">
                  <c:v>34</c:v>
                </c:pt>
                <c:pt idx="1">
                  <c:v>25</c:v>
                </c:pt>
                <c:pt idx="2">
                  <c:v>30</c:v>
                </c:pt>
                <c:pt idx="3">
                  <c:v>180</c:v>
                </c:pt>
                <c:pt idx="4">
                  <c:v>11</c:v>
                </c:pt>
                <c:pt idx="5">
                  <c:v>11</c:v>
                </c:pt>
                <c:pt idx="6">
                  <c:v>19</c:v>
                </c:pt>
                <c:pt idx="7">
                  <c:v>30</c:v>
                </c:pt>
                <c:pt idx="8">
                  <c:v>20</c:v>
                </c:pt>
                <c:pt idx="9">
                  <c:v>15</c:v>
                </c:pt>
                <c:pt idx="10">
                  <c:v>35</c:v>
                </c:pt>
                <c:pt idx="11">
                  <c:v>14</c:v>
                </c:pt>
                <c:pt idx="12">
                  <c:v>30</c:v>
                </c:pt>
                <c:pt idx="13">
                  <c:v>20</c:v>
                </c:pt>
                <c:pt idx="14">
                  <c:v>45</c:v>
                </c:pt>
                <c:pt idx="15">
                  <c:v>55</c:v>
                </c:pt>
                <c:pt idx="16">
                  <c:v>60</c:v>
                </c:pt>
                <c:pt idx="17">
                  <c:v>10</c:v>
                </c:pt>
                <c:pt idx="18">
                  <c:v>45</c:v>
                </c:pt>
                <c:pt idx="19">
                  <c:v>90</c:v>
                </c:pt>
                <c:pt idx="20">
                  <c:v>215</c:v>
                </c:pt>
                <c:pt idx="21">
                  <c:v>120</c:v>
                </c:pt>
                <c:pt idx="22">
                  <c:v>30</c:v>
                </c:pt>
                <c:pt idx="23">
                  <c:v>20</c:v>
                </c:pt>
                <c:pt idx="24">
                  <c:v>30</c:v>
                </c:pt>
                <c:pt idx="25">
                  <c:v>90</c:v>
                </c:pt>
                <c:pt idx="26">
                  <c:v>54</c:v>
                </c:pt>
                <c:pt idx="27">
                  <c:v>180</c:v>
                </c:pt>
                <c:pt idx="28">
                  <c:v>45</c:v>
                </c:pt>
                <c:pt idx="29">
                  <c:v>63</c:v>
                </c:pt>
                <c:pt idx="30">
                  <c:v>30</c:v>
                </c:pt>
                <c:pt idx="31">
                  <c:v>120</c:v>
                </c:pt>
                <c:pt idx="32">
                  <c:v>20</c:v>
                </c:pt>
                <c:pt idx="33">
                  <c:v>30</c:v>
                </c:pt>
                <c:pt idx="34">
                  <c:v>20</c:v>
                </c:pt>
                <c:pt idx="35">
                  <c:v>20</c:v>
                </c:pt>
                <c:pt idx="36">
                  <c:v>103</c:v>
                </c:pt>
                <c:pt idx="37">
                  <c:v>60</c:v>
                </c:pt>
                <c:pt idx="38">
                  <c:v>20</c:v>
                </c:pt>
                <c:pt idx="39">
                  <c:v>60</c:v>
                </c:pt>
                <c:pt idx="40">
                  <c:v>15</c:v>
                </c:pt>
                <c:pt idx="41">
                  <c:v>30</c:v>
                </c:pt>
                <c:pt idx="42">
                  <c:v>60</c:v>
                </c:pt>
                <c:pt idx="43">
                  <c:v>45</c:v>
                </c:pt>
                <c:pt idx="44">
                  <c:v>40</c:v>
                </c:pt>
                <c:pt idx="45">
                  <c:v>39</c:v>
                </c:pt>
                <c:pt idx="46">
                  <c:v>40</c:v>
                </c:pt>
              </c:numCache>
            </c:numRef>
          </c:yVal>
          <c:smooth val="0"/>
          <c:extLst>
            <c:ext xmlns:c16="http://schemas.microsoft.com/office/drawing/2014/chart" uri="{C3380CC4-5D6E-409C-BE32-E72D297353CC}">
              <c16:uniqueId val="{00000000-80AE-E348-AF48-1A230C1BA983}"/>
            </c:ext>
          </c:extLst>
        </c:ser>
        <c:dLbls>
          <c:showLegendKey val="0"/>
          <c:showVal val="0"/>
          <c:showCatName val="0"/>
          <c:showSerName val="0"/>
          <c:showPercent val="0"/>
          <c:showBubbleSize val="0"/>
        </c:dLbls>
        <c:axId val="2025454496"/>
        <c:axId val="2025458464"/>
      </c:scatterChart>
      <c:valAx>
        <c:axId val="202545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58464"/>
        <c:crosses val="autoZero"/>
        <c:crossBetween val="midCat"/>
      </c:valAx>
      <c:valAx>
        <c:axId val="202545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454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234950</xdr:colOff>
      <xdr:row>106</xdr:row>
      <xdr:rowOff>133350</xdr:rowOff>
    </xdr:from>
    <xdr:to>
      <xdr:col>8</xdr:col>
      <xdr:colOff>88900</xdr:colOff>
      <xdr:row>146</xdr:row>
      <xdr:rowOff>38100</xdr:rowOff>
    </xdr:to>
    <xdr:graphicFrame macro="">
      <xdr:nvGraphicFramePr>
        <xdr:cNvPr id="16" name="Chart 15">
          <a:extLst>
            <a:ext uri="{FF2B5EF4-FFF2-40B4-BE49-F238E27FC236}">
              <a16:creationId xmlns:a16="http://schemas.microsoft.com/office/drawing/2014/main" id="{0D250D1F-0129-2B43-88D6-9DF0CC6B8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215900</xdr:colOff>
      <xdr:row>77</xdr:row>
      <xdr:rowOff>82550</xdr:rowOff>
    </xdr:from>
    <xdr:to>
      <xdr:col>8</xdr:col>
      <xdr:colOff>215900</xdr:colOff>
      <xdr:row>104</xdr:row>
      <xdr:rowOff>12700</xdr:rowOff>
    </xdr:to>
    <xdr:graphicFrame macro="">
      <xdr:nvGraphicFramePr>
        <xdr:cNvPr id="17" name="Chart 16">
          <a:extLst>
            <a:ext uri="{FF2B5EF4-FFF2-40B4-BE49-F238E27FC236}">
              <a16:creationId xmlns:a16="http://schemas.microsoft.com/office/drawing/2014/main" id="{15337117-6B8C-1349-A47E-2C2D25FD97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165100</xdr:colOff>
      <xdr:row>53</xdr:row>
      <xdr:rowOff>107950</xdr:rowOff>
    </xdr:from>
    <xdr:to>
      <xdr:col>9</xdr:col>
      <xdr:colOff>0</xdr:colOff>
      <xdr:row>74</xdr:row>
      <xdr:rowOff>114300</xdr:rowOff>
    </xdr:to>
    <xdr:graphicFrame macro="">
      <xdr:nvGraphicFramePr>
        <xdr:cNvPr id="22" name="Chart 21">
          <a:extLst>
            <a:ext uri="{FF2B5EF4-FFF2-40B4-BE49-F238E27FC236}">
              <a16:creationId xmlns:a16="http://schemas.microsoft.com/office/drawing/2014/main" id="{B0EC2FE9-24B4-3E47-9355-8AEAC908A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273050</xdr:colOff>
      <xdr:row>57</xdr:row>
      <xdr:rowOff>88900</xdr:rowOff>
    </xdr:from>
    <xdr:to>
      <xdr:col>10</xdr:col>
      <xdr:colOff>254000</xdr:colOff>
      <xdr:row>77</xdr:row>
      <xdr:rowOff>0</xdr:rowOff>
    </xdr:to>
    <xdr:graphicFrame macro="">
      <xdr:nvGraphicFramePr>
        <xdr:cNvPr id="2" name="Chart 1">
          <a:extLst>
            <a:ext uri="{FF2B5EF4-FFF2-40B4-BE49-F238E27FC236}">
              <a16:creationId xmlns:a16="http://schemas.microsoft.com/office/drawing/2014/main" id="{4650AB79-2ED4-1E46-B3E8-F8867F71E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2"/>
  <sheetViews>
    <sheetView workbookViewId="0">
      <selection activeCell="D1" sqref="D1"/>
    </sheetView>
  </sheetViews>
  <sheetFormatPr baseColWidth="10" defaultColWidth="12.6640625" defaultRowHeight="15" customHeight="1" x14ac:dyDescent="0.2"/>
  <cols>
    <col min="1" max="1" width="11" style="7" customWidth="1"/>
    <col min="2" max="2" width="10.6640625" style="7" bestFit="1" customWidth="1"/>
    <col min="3" max="3" width="7.6640625" style="7" customWidth="1"/>
    <col min="4" max="4" width="16.5" style="7" customWidth="1"/>
    <col min="5" max="5" width="54" style="11" customWidth="1"/>
    <col min="6" max="6" width="18.33203125" style="4" customWidth="1"/>
    <col min="7" max="7" width="7.6640625" customWidth="1"/>
    <col min="8" max="8" width="7.6640625" style="4" customWidth="1"/>
    <col min="9" max="9" width="8.83203125" style="4" customWidth="1"/>
    <col min="10" max="10" width="15.83203125" style="4" bestFit="1" customWidth="1"/>
    <col min="11" max="24" width="7.6640625" customWidth="1"/>
  </cols>
  <sheetData>
    <row r="1" spans="1:10" ht="70" customHeight="1" x14ac:dyDescent="0.2">
      <c r="A1" s="2" t="s">
        <v>104</v>
      </c>
      <c r="B1" s="2" t="s">
        <v>0</v>
      </c>
      <c r="C1" s="2" t="s">
        <v>1</v>
      </c>
      <c r="D1" s="2" t="s">
        <v>2</v>
      </c>
      <c r="E1" s="2" t="s">
        <v>3</v>
      </c>
      <c r="F1" s="2" t="s">
        <v>101</v>
      </c>
      <c r="G1" s="1"/>
      <c r="H1" s="12" t="s">
        <v>107</v>
      </c>
      <c r="I1" s="12" t="s">
        <v>108</v>
      </c>
      <c r="J1" s="12" t="s">
        <v>109</v>
      </c>
    </row>
    <row r="2" spans="1:10" ht="14.25" customHeight="1" x14ac:dyDescent="0.2">
      <c r="A2" s="5" t="s">
        <v>55</v>
      </c>
      <c r="B2" s="5" t="s">
        <v>4</v>
      </c>
      <c r="C2" s="5">
        <v>20</v>
      </c>
      <c r="D2" s="5">
        <v>34</v>
      </c>
      <c r="E2" s="8" t="s">
        <v>5</v>
      </c>
      <c r="F2" s="3">
        <f>C2/D2</f>
        <v>0.58823529411764708</v>
      </c>
      <c r="H2" s="4">
        <f>AVERAGE(C2:C47)</f>
        <v>40.760869565217391</v>
      </c>
      <c r="I2" s="4">
        <f>MEDIAN(C2:C47)</f>
        <v>26</v>
      </c>
      <c r="J2" s="4">
        <f>STDEV(C2:C47)</f>
        <v>45.479267453598482</v>
      </c>
    </row>
    <row r="3" spans="1:10" ht="14.25" customHeight="1" x14ac:dyDescent="0.2">
      <c r="A3" s="5" t="s">
        <v>56</v>
      </c>
      <c r="B3" s="5" t="s">
        <v>4</v>
      </c>
      <c r="C3" s="5">
        <v>18</v>
      </c>
      <c r="D3" s="5">
        <v>25</v>
      </c>
      <c r="E3" s="8" t="s">
        <v>6</v>
      </c>
      <c r="F3" s="3">
        <f t="shared" ref="F3:F48" si="0">C3/D3</f>
        <v>0.72</v>
      </c>
    </row>
    <row r="4" spans="1:10" ht="14.25" customHeight="1" x14ac:dyDescent="0.2">
      <c r="A4" s="5" t="s">
        <v>57</v>
      </c>
      <c r="B4" s="5" t="s">
        <v>19</v>
      </c>
      <c r="C4" s="5">
        <v>26</v>
      </c>
      <c r="D4" s="5">
        <v>30</v>
      </c>
      <c r="E4" s="8" t="s">
        <v>53</v>
      </c>
      <c r="F4" s="3">
        <f t="shared" si="0"/>
        <v>0.8666666666666667</v>
      </c>
    </row>
    <row r="5" spans="1:10" ht="14.25" customHeight="1" x14ac:dyDescent="0.2">
      <c r="A5" s="5" t="s">
        <v>58</v>
      </c>
      <c r="B5" s="5" t="s">
        <v>4</v>
      </c>
      <c r="C5" s="5">
        <v>53</v>
      </c>
      <c r="D5" s="5">
        <v>180</v>
      </c>
      <c r="E5" s="8" t="s">
        <v>100</v>
      </c>
      <c r="F5" s="3">
        <f t="shared" si="0"/>
        <v>0.29444444444444445</v>
      </c>
    </row>
    <row r="6" spans="1:10" ht="14.25" customHeight="1" x14ac:dyDescent="0.2">
      <c r="A6" s="5" t="s">
        <v>59</v>
      </c>
      <c r="B6" s="5" t="s">
        <v>4</v>
      </c>
      <c r="C6" s="5">
        <v>17</v>
      </c>
      <c r="D6" s="5">
        <v>11</v>
      </c>
      <c r="E6" s="8" t="s">
        <v>7</v>
      </c>
      <c r="F6" s="3">
        <f t="shared" si="0"/>
        <v>1.5454545454545454</v>
      </c>
    </row>
    <row r="7" spans="1:10" ht="14.25" customHeight="1" x14ac:dyDescent="0.2">
      <c r="A7" s="5" t="s">
        <v>60</v>
      </c>
      <c r="B7" s="5" t="s">
        <v>4</v>
      </c>
      <c r="C7" s="5">
        <v>19</v>
      </c>
      <c r="D7" s="5">
        <v>11</v>
      </c>
      <c r="E7" s="8" t="s">
        <v>8</v>
      </c>
      <c r="F7" s="3">
        <f t="shared" si="0"/>
        <v>1.7272727272727273</v>
      </c>
    </row>
    <row r="8" spans="1:10" ht="14.25" customHeight="1" x14ac:dyDescent="0.2">
      <c r="A8" s="5" t="s">
        <v>61</v>
      </c>
      <c r="B8" s="5" t="s">
        <v>4</v>
      </c>
      <c r="C8" s="5">
        <v>15</v>
      </c>
      <c r="D8" s="5">
        <v>19</v>
      </c>
      <c r="E8" s="8" t="s">
        <v>9</v>
      </c>
      <c r="F8" s="3">
        <f t="shared" si="0"/>
        <v>0.78947368421052633</v>
      </c>
    </row>
    <row r="9" spans="1:10" ht="14.25" customHeight="1" x14ac:dyDescent="0.2">
      <c r="A9" s="5" t="s">
        <v>62</v>
      </c>
      <c r="B9" s="5" t="s">
        <v>4</v>
      </c>
      <c r="C9" s="5">
        <v>20</v>
      </c>
      <c r="D9" s="5">
        <v>30</v>
      </c>
      <c r="E9" s="8" t="s">
        <v>10</v>
      </c>
      <c r="F9" s="3">
        <f t="shared" si="0"/>
        <v>0.66666666666666663</v>
      </c>
    </row>
    <row r="10" spans="1:10" ht="14.25" customHeight="1" x14ac:dyDescent="0.2">
      <c r="A10" s="5" t="s">
        <v>63</v>
      </c>
      <c r="B10" s="5" t="s">
        <v>4</v>
      </c>
      <c r="C10" s="5">
        <v>39</v>
      </c>
      <c r="D10" s="5">
        <v>20</v>
      </c>
      <c r="E10" s="8" t="s">
        <v>11</v>
      </c>
      <c r="F10" s="3">
        <f t="shared" si="0"/>
        <v>1.95</v>
      </c>
    </row>
    <row r="11" spans="1:10" ht="14.25" customHeight="1" x14ac:dyDescent="0.2">
      <c r="A11" s="5" t="s">
        <v>64</v>
      </c>
      <c r="B11" s="5" t="s">
        <v>4</v>
      </c>
      <c r="C11" s="5">
        <v>15</v>
      </c>
      <c r="D11" s="5">
        <v>15</v>
      </c>
      <c r="E11" s="8" t="s">
        <v>12</v>
      </c>
      <c r="F11" s="3">
        <f t="shared" si="0"/>
        <v>1</v>
      </c>
    </row>
    <row r="12" spans="1:10" ht="14.25" customHeight="1" x14ac:dyDescent="0.2">
      <c r="A12" s="5" t="s">
        <v>65</v>
      </c>
      <c r="B12" s="5" t="s">
        <v>4</v>
      </c>
      <c r="C12" s="5">
        <v>30</v>
      </c>
      <c r="D12" s="5">
        <v>35</v>
      </c>
      <c r="E12" s="8" t="s">
        <v>13</v>
      </c>
      <c r="F12" s="3">
        <f t="shared" si="0"/>
        <v>0.8571428571428571</v>
      </c>
    </row>
    <row r="13" spans="1:10" ht="14.25" customHeight="1" x14ac:dyDescent="0.2">
      <c r="A13" s="5" t="s">
        <v>66</v>
      </c>
      <c r="B13" s="5" t="s">
        <v>14</v>
      </c>
      <c r="C13" s="5">
        <v>20</v>
      </c>
      <c r="D13" s="5">
        <v>14</v>
      </c>
      <c r="E13" s="8" t="s">
        <v>15</v>
      </c>
      <c r="F13" s="3">
        <f t="shared" si="0"/>
        <v>1.4285714285714286</v>
      </c>
      <c r="H13" s="13" t="s">
        <v>54</v>
      </c>
    </row>
    <row r="14" spans="1:10" ht="14.25" customHeight="1" x14ac:dyDescent="0.2">
      <c r="A14" s="5" t="s">
        <v>67</v>
      </c>
      <c r="B14" s="5" t="s">
        <v>16</v>
      </c>
      <c r="C14" s="5">
        <v>12</v>
      </c>
      <c r="D14" s="5">
        <v>30</v>
      </c>
      <c r="E14" s="8" t="s">
        <v>17</v>
      </c>
      <c r="F14" s="3">
        <f t="shared" si="0"/>
        <v>0.4</v>
      </c>
    </row>
    <row r="15" spans="1:10" ht="14.25" customHeight="1" x14ac:dyDescent="0.2">
      <c r="A15" s="5" t="s">
        <v>68</v>
      </c>
      <c r="B15" s="5" t="s">
        <v>4</v>
      </c>
      <c r="C15" s="5">
        <v>15</v>
      </c>
      <c r="D15" s="5">
        <v>20</v>
      </c>
      <c r="E15" s="8" t="s">
        <v>18</v>
      </c>
      <c r="F15" s="3">
        <f t="shared" si="0"/>
        <v>0.75</v>
      </c>
    </row>
    <row r="16" spans="1:10" ht="14.25" customHeight="1" x14ac:dyDescent="0.2">
      <c r="A16" s="5" t="s">
        <v>69</v>
      </c>
      <c r="B16" s="5" t="s">
        <v>19</v>
      </c>
      <c r="C16" s="5">
        <v>20</v>
      </c>
      <c r="D16" s="5">
        <v>45</v>
      </c>
      <c r="E16" s="8" t="s">
        <v>20</v>
      </c>
      <c r="F16" s="3">
        <f t="shared" si="0"/>
        <v>0.44444444444444442</v>
      </c>
    </row>
    <row r="17" spans="1:6" ht="14.25" customHeight="1" x14ac:dyDescent="0.2">
      <c r="A17" s="5" t="s">
        <v>70</v>
      </c>
      <c r="B17" s="5" t="s">
        <v>21</v>
      </c>
      <c r="C17" s="5">
        <v>21</v>
      </c>
      <c r="D17" s="5">
        <v>55</v>
      </c>
      <c r="E17" s="8" t="s">
        <v>22</v>
      </c>
      <c r="F17" s="3">
        <f t="shared" si="0"/>
        <v>0.38181818181818183</v>
      </c>
    </row>
    <row r="18" spans="1:6" ht="14.25" customHeight="1" x14ac:dyDescent="0.2">
      <c r="A18" s="5" t="s">
        <v>71</v>
      </c>
      <c r="B18" s="5" t="s">
        <v>19</v>
      </c>
      <c r="C18" s="5">
        <v>42</v>
      </c>
      <c r="D18" s="5">
        <v>60</v>
      </c>
      <c r="E18" s="8" t="s">
        <v>23</v>
      </c>
      <c r="F18" s="3">
        <f t="shared" si="0"/>
        <v>0.7</v>
      </c>
    </row>
    <row r="19" spans="1:6" ht="14.25" customHeight="1" x14ac:dyDescent="0.2">
      <c r="A19" s="5" t="s">
        <v>72</v>
      </c>
      <c r="B19" s="5" t="s">
        <v>19</v>
      </c>
      <c r="C19" s="5">
        <v>26</v>
      </c>
      <c r="D19" s="5">
        <v>10</v>
      </c>
      <c r="E19" s="8" t="s">
        <v>24</v>
      </c>
      <c r="F19" s="3">
        <f t="shared" si="0"/>
        <v>2.6</v>
      </c>
    </row>
    <row r="20" spans="1:6" ht="14.25" customHeight="1" x14ac:dyDescent="0.2">
      <c r="A20" s="5" t="s">
        <v>73</v>
      </c>
      <c r="B20" s="5" t="s">
        <v>25</v>
      </c>
      <c r="C20" s="5">
        <v>26</v>
      </c>
      <c r="D20" s="5">
        <v>45</v>
      </c>
      <c r="E20" s="8" t="s">
        <v>26</v>
      </c>
      <c r="F20" s="3">
        <f t="shared" si="0"/>
        <v>0.57777777777777772</v>
      </c>
    </row>
    <row r="21" spans="1:6" ht="14.25" customHeight="1" x14ac:dyDescent="0.2">
      <c r="A21" s="5" t="s">
        <v>74</v>
      </c>
      <c r="B21" s="5" t="s">
        <v>19</v>
      </c>
      <c r="C21" s="5">
        <v>49</v>
      </c>
      <c r="D21" s="5">
        <v>90</v>
      </c>
      <c r="E21" s="8" t="s">
        <v>27</v>
      </c>
      <c r="F21" s="3">
        <f t="shared" si="0"/>
        <v>0.5444444444444444</v>
      </c>
    </row>
    <row r="22" spans="1:6" ht="14.25" customHeight="1" x14ac:dyDescent="0.2">
      <c r="A22" s="5" t="s">
        <v>75</v>
      </c>
      <c r="B22" s="5" t="s">
        <v>28</v>
      </c>
      <c r="C22" s="5">
        <v>115</v>
      </c>
      <c r="D22" s="5">
        <v>215</v>
      </c>
      <c r="E22" s="8" t="s">
        <v>29</v>
      </c>
      <c r="F22" s="3">
        <f t="shared" si="0"/>
        <v>0.53488372093023251</v>
      </c>
    </row>
    <row r="23" spans="1:6" ht="14.25" customHeight="1" x14ac:dyDescent="0.2">
      <c r="A23" s="5" t="s">
        <v>76</v>
      </c>
      <c r="B23" s="5" t="s">
        <v>19</v>
      </c>
      <c r="C23" s="5">
        <v>42</v>
      </c>
      <c r="D23" s="5">
        <v>120</v>
      </c>
      <c r="E23" s="8" t="s">
        <v>30</v>
      </c>
      <c r="F23" s="3">
        <f t="shared" si="0"/>
        <v>0.35</v>
      </c>
    </row>
    <row r="24" spans="1:6" ht="14.25" customHeight="1" x14ac:dyDescent="0.2">
      <c r="A24" s="5" t="s">
        <v>77</v>
      </c>
      <c r="B24" s="5" t="s">
        <v>31</v>
      </c>
      <c r="C24" s="5">
        <v>34</v>
      </c>
      <c r="D24" s="5">
        <v>30</v>
      </c>
      <c r="E24" s="8" t="s">
        <v>32</v>
      </c>
      <c r="F24" s="3">
        <f t="shared" si="0"/>
        <v>1.1333333333333333</v>
      </c>
    </row>
    <row r="25" spans="1:6" ht="14.25" customHeight="1" x14ac:dyDescent="0.2">
      <c r="A25" s="5" t="s">
        <v>78</v>
      </c>
      <c r="B25" s="5" t="s">
        <v>19</v>
      </c>
      <c r="C25" s="5">
        <v>10</v>
      </c>
      <c r="D25" s="5">
        <v>20</v>
      </c>
      <c r="E25" s="8" t="s">
        <v>33</v>
      </c>
      <c r="F25" s="3">
        <f t="shared" si="0"/>
        <v>0.5</v>
      </c>
    </row>
    <row r="26" spans="1:6" ht="14.25" customHeight="1" x14ac:dyDescent="0.2">
      <c r="A26" s="5" t="s">
        <v>79</v>
      </c>
      <c r="B26" s="5" t="s">
        <v>19</v>
      </c>
      <c r="C26" s="5">
        <v>31</v>
      </c>
      <c r="D26" s="5">
        <v>30</v>
      </c>
      <c r="E26" s="8" t="s">
        <v>34</v>
      </c>
      <c r="F26" s="3">
        <f t="shared" si="0"/>
        <v>1.0333333333333334</v>
      </c>
    </row>
    <row r="27" spans="1:6" ht="14.25" customHeight="1" x14ac:dyDescent="0.2">
      <c r="A27" s="5" t="s">
        <v>80</v>
      </c>
      <c r="B27" s="5" t="s">
        <v>21</v>
      </c>
      <c r="C27" s="5">
        <v>135</v>
      </c>
      <c r="D27" s="5">
        <v>90</v>
      </c>
      <c r="E27" s="8" t="s">
        <v>35</v>
      </c>
      <c r="F27" s="3">
        <f t="shared" si="0"/>
        <v>1.5</v>
      </c>
    </row>
    <row r="28" spans="1:6" ht="14.25" customHeight="1" x14ac:dyDescent="0.2">
      <c r="A28" s="5" t="s">
        <v>81</v>
      </c>
      <c r="B28" s="5" t="s">
        <v>36</v>
      </c>
      <c r="C28" s="5">
        <v>27</v>
      </c>
      <c r="D28" s="5">
        <v>54</v>
      </c>
      <c r="E28" s="8" t="s">
        <v>37</v>
      </c>
      <c r="F28" s="3">
        <f t="shared" si="0"/>
        <v>0.5</v>
      </c>
    </row>
    <row r="29" spans="1:6" ht="14.25" customHeight="1" x14ac:dyDescent="0.2">
      <c r="A29" s="5" t="s">
        <v>82</v>
      </c>
      <c r="B29" s="5" t="s">
        <v>21</v>
      </c>
      <c r="C29" s="5">
        <v>128</v>
      </c>
      <c r="D29" s="5">
        <v>180</v>
      </c>
      <c r="E29" s="8" t="s">
        <v>38</v>
      </c>
      <c r="F29" s="3">
        <f t="shared" si="0"/>
        <v>0.71111111111111114</v>
      </c>
    </row>
    <row r="30" spans="1:6" ht="14.25" customHeight="1" x14ac:dyDescent="0.2">
      <c r="A30" s="5" t="s">
        <v>83</v>
      </c>
      <c r="B30" s="5" t="s">
        <v>19</v>
      </c>
      <c r="C30" s="5">
        <v>37</v>
      </c>
      <c r="D30" s="5">
        <v>45</v>
      </c>
      <c r="E30" s="8" t="s">
        <v>38</v>
      </c>
      <c r="F30" s="3">
        <f t="shared" si="0"/>
        <v>0.82222222222222219</v>
      </c>
    </row>
    <row r="31" spans="1:6" ht="14.25" customHeight="1" x14ac:dyDescent="0.2">
      <c r="A31" s="5" t="s">
        <v>84</v>
      </c>
      <c r="B31" s="5" t="s">
        <v>19</v>
      </c>
      <c r="C31" s="5">
        <v>51</v>
      </c>
      <c r="D31" s="5">
        <v>63</v>
      </c>
      <c r="E31" s="8" t="s">
        <v>39</v>
      </c>
      <c r="F31" s="3">
        <f t="shared" si="0"/>
        <v>0.80952380952380953</v>
      </c>
    </row>
    <row r="32" spans="1:6" ht="14.25" customHeight="1" x14ac:dyDescent="0.2">
      <c r="A32" s="5" t="s">
        <v>85</v>
      </c>
      <c r="B32" s="5" t="s">
        <v>40</v>
      </c>
      <c r="C32" s="5">
        <v>58</v>
      </c>
      <c r="D32" s="5">
        <v>30</v>
      </c>
      <c r="E32" s="8" t="s">
        <v>41</v>
      </c>
      <c r="F32" s="3">
        <f t="shared" si="0"/>
        <v>1.9333333333333333</v>
      </c>
    </row>
    <row r="33" spans="1:6" ht="14.25" customHeight="1" x14ac:dyDescent="0.2">
      <c r="A33" s="5" t="s">
        <v>86</v>
      </c>
      <c r="B33" s="5" t="s">
        <v>42</v>
      </c>
      <c r="C33" s="5">
        <v>44</v>
      </c>
      <c r="D33" s="5">
        <v>120</v>
      </c>
      <c r="E33" s="8" t="s">
        <v>43</v>
      </c>
      <c r="F33" s="3">
        <f t="shared" si="0"/>
        <v>0.36666666666666664</v>
      </c>
    </row>
    <row r="34" spans="1:6" ht="14.25" customHeight="1" x14ac:dyDescent="0.2">
      <c r="A34" s="5" t="s">
        <v>87</v>
      </c>
      <c r="B34" s="5" t="s">
        <v>16</v>
      </c>
      <c r="C34" s="5">
        <v>26</v>
      </c>
      <c r="D34" s="5">
        <v>20</v>
      </c>
      <c r="E34" s="8" t="s">
        <v>44</v>
      </c>
      <c r="F34" s="3">
        <f t="shared" si="0"/>
        <v>1.3</v>
      </c>
    </row>
    <row r="35" spans="1:6" ht="14.25" customHeight="1" x14ac:dyDescent="0.2">
      <c r="A35" s="5" t="s">
        <v>88</v>
      </c>
      <c r="B35" s="5" t="s">
        <v>16</v>
      </c>
      <c r="C35" s="5">
        <v>19</v>
      </c>
      <c r="D35" s="5">
        <v>30</v>
      </c>
      <c r="E35" s="8" t="s">
        <v>45</v>
      </c>
      <c r="F35" s="3">
        <f t="shared" si="0"/>
        <v>0.6333333333333333</v>
      </c>
    </row>
    <row r="36" spans="1:6" ht="14.25" customHeight="1" x14ac:dyDescent="0.2">
      <c r="A36" s="5" t="s">
        <v>89</v>
      </c>
      <c r="B36" s="5" t="s">
        <v>16</v>
      </c>
      <c r="C36" s="5">
        <v>17</v>
      </c>
      <c r="D36" s="5">
        <v>20</v>
      </c>
      <c r="E36" s="8" t="s">
        <v>46</v>
      </c>
      <c r="F36" s="3">
        <f t="shared" si="0"/>
        <v>0.85</v>
      </c>
    </row>
    <row r="37" spans="1:6" ht="14.25" customHeight="1" x14ac:dyDescent="0.2">
      <c r="A37" s="5" t="s">
        <v>90</v>
      </c>
      <c r="B37" s="5" t="s">
        <v>31</v>
      </c>
      <c r="C37" s="5">
        <v>23</v>
      </c>
      <c r="D37" s="5">
        <v>20</v>
      </c>
      <c r="E37" s="8" t="s">
        <v>47</v>
      </c>
      <c r="F37" s="3">
        <f t="shared" si="0"/>
        <v>1.1499999999999999</v>
      </c>
    </row>
    <row r="38" spans="1:6" ht="14.25" customHeight="1" x14ac:dyDescent="0.2">
      <c r="A38" s="5" t="s">
        <v>91</v>
      </c>
      <c r="B38" s="5" t="s">
        <v>16</v>
      </c>
      <c r="C38" s="5">
        <v>27</v>
      </c>
      <c r="D38" s="5">
        <v>103</v>
      </c>
      <c r="E38" s="8" t="s">
        <v>48</v>
      </c>
      <c r="F38" s="3">
        <f t="shared" si="0"/>
        <v>0.26213592233009708</v>
      </c>
    </row>
    <row r="39" spans="1:6" ht="14.25" customHeight="1" x14ac:dyDescent="0.2">
      <c r="A39" s="5" t="s">
        <v>92</v>
      </c>
      <c r="B39" s="5" t="s">
        <v>19</v>
      </c>
      <c r="C39" s="5">
        <v>51</v>
      </c>
      <c r="D39" s="5">
        <v>60</v>
      </c>
      <c r="E39" s="8" t="s">
        <v>49</v>
      </c>
      <c r="F39" s="3">
        <f t="shared" si="0"/>
        <v>0.85</v>
      </c>
    </row>
    <row r="40" spans="1:6" ht="14.25" customHeight="1" x14ac:dyDescent="0.2">
      <c r="A40" s="5" t="s">
        <v>93</v>
      </c>
      <c r="B40" s="5" t="s">
        <v>19</v>
      </c>
      <c r="C40" s="5">
        <v>18</v>
      </c>
      <c r="D40" s="5">
        <v>20</v>
      </c>
      <c r="E40" s="8" t="s">
        <v>49</v>
      </c>
      <c r="F40" s="3">
        <f t="shared" si="0"/>
        <v>0.9</v>
      </c>
    </row>
    <row r="41" spans="1:6" ht="14.25" customHeight="1" x14ac:dyDescent="0.2">
      <c r="A41" s="5" t="s">
        <v>94</v>
      </c>
      <c r="B41" s="5" t="s">
        <v>19</v>
      </c>
      <c r="C41" s="5">
        <v>28</v>
      </c>
      <c r="D41" s="5">
        <v>60</v>
      </c>
      <c r="E41" s="8" t="s">
        <v>50</v>
      </c>
      <c r="F41" s="3">
        <f t="shared" si="0"/>
        <v>0.46666666666666667</v>
      </c>
    </row>
    <row r="42" spans="1:6" ht="14.25" customHeight="1" x14ac:dyDescent="0.2">
      <c r="A42" s="5" t="s">
        <v>95</v>
      </c>
      <c r="B42" s="5" t="s">
        <v>19</v>
      </c>
      <c r="C42" s="5">
        <v>73</v>
      </c>
      <c r="D42" s="5">
        <v>15</v>
      </c>
      <c r="E42" s="8" t="s">
        <v>51</v>
      </c>
      <c r="F42" s="3">
        <f t="shared" si="0"/>
        <v>4.8666666666666663</v>
      </c>
    </row>
    <row r="43" spans="1:6" ht="14.25" customHeight="1" x14ac:dyDescent="0.2">
      <c r="A43" s="5" t="s">
        <v>96</v>
      </c>
      <c r="B43" s="5" t="s">
        <v>19</v>
      </c>
      <c r="C43" s="5">
        <v>26</v>
      </c>
      <c r="D43" s="5">
        <v>30</v>
      </c>
      <c r="E43" s="8" t="s">
        <v>53</v>
      </c>
      <c r="F43" s="3">
        <f t="shared" si="0"/>
        <v>0.8666666666666667</v>
      </c>
    </row>
    <row r="44" spans="1:6" ht="14.25" customHeight="1" x14ac:dyDescent="0.2">
      <c r="A44" s="5" t="s">
        <v>97</v>
      </c>
      <c r="B44" s="5" t="s">
        <v>19</v>
      </c>
      <c r="C44" s="5">
        <v>23</v>
      </c>
      <c r="D44" s="5">
        <v>60</v>
      </c>
      <c r="E44" s="8" t="s">
        <v>51</v>
      </c>
      <c r="F44" s="3">
        <f t="shared" si="0"/>
        <v>0.38333333333333336</v>
      </c>
    </row>
    <row r="45" spans="1:6" ht="14.25" customHeight="1" x14ac:dyDescent="0.2">
      <c r="A45" s="5" t="s">
        <v>98</v>
      </c>
      <c r="B45" s="5" t="s">
        <v>19</v>
      </c>
      <c r="C45" s="5">
        <v>280</v>
      </c>
      <c r="D45" s="5">
        <v>45</v>
      </c>
      <c r="E45" s="8" t="s">
        <v>51</v>
      </c>
      <c r="F45" s="3">
        <f t="shared" si="0"/>
        <v>6.2222222222222223</v>
      </c>
    </row>
    <row r="46" spans="1:6" ht="14.25" customHeight="1" x14ac:dyDescent="0.2">
      <c r="A46" s="5" t="s">
        <v>99</v>
      </c>
      <c r="B46" s="5" t="s">
        <v>19</v>
      </c>
      <c r="C46" s="5">
        <v>23</v>
      </c>
      <c r="D46" s="5">
        <v>40</v>
      </c>
      <c r="E46" s="8" t="s">
        <v>52</v>
      </c>
      <c r="F46" s="3">
        <f t="shared" si="0"/>
        <v>0.57499999999999996</v>
      </c>
    </row>
    <row r="47" spans="1:6" ht="14.25" customHeight="1" x14ac:dyDescent="0.2">
      <c r="A47" s="5" t="s">
        <v>102</v>
      </c>
      <c r="B47" s="5" t="s">
        <v>19</v>
      </c>
      <c r="C47" s="5">
        <v>26</v>
      </c>
      <c r="D47" s="5">
        <v>39</v>
      </c>
      <c r="E47" s="9" t="s">
        <v>103</v>
      </c>
      <c r="F47" s="3">
        <f t="shared" si="0"/>
        <v>0.66666666666666663</v>
      </c>
    </row>
    <row r="48" spans="1:6" ht="14.25" customHeight="1" x14ac:dyDescent="0.2">
      <c r="A48" s="6" t="s">
        <v>105</v>
      </c>
      <c r="B48" s="6" t="s">
        <v>4</v>
      </c>
      <c r="C48" s="6">
        <v>32</v>
      </c>
      <c r="D48" s="6">
        <v>40</v>
      </c>
      <c r="E48" s="10" t="s">
        <v>106</v>
      </c>
      <c r="F48" s="3">
        <f t="shared" si="0"/>
        <v>0.8</v>
      </c>
    </row>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sheetData>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03B-AA4A-7E4C-A04F-2C7310A896BD}">
  <dimension ref="A1:P48"/>
  <sheetViews>
    <sheetView tabSelected="1" workbookViewId="0">
      <selection activeCell="P2" sqref="P2"/>
    </sheetView>
  </sheetViews>
  <sheetFormatPr baseColWidth="10" defaultRowHeight="16" x14ac:dyDescent="0.2"/>
  <cols>
    <col min="1" max="1" width="11" style="7" customWidth="1"/>
    <col min="2" max="2" width="13.5" style="4" customWidth="1"/>
    <col min="3" max="3" width="15" style="4" customWidth="1"/>
    <col min="4" max="4" width="10.83203125" style="20"/>
    <col min="5" max="5" width="12.1640625" style="20" bestFit="1" customWidth="1"/>
    <col min="6" max="6" width="11.83203125" style="20" customWidth="1"/>
    <col min="7" max="7" width="20.6640625" style="20" customWidth="1"/>
    <col min="8" max="8" width="10.83203125" style="20"/>
    <col min="9" max="9" width="10.83203125" style="5"/>
    <col min="10" max="10" width="15.1640625" style="5" customWidth="1"/>
    <col min="11" max="11" width="10.83203125" style="5"/>
    <col min="12" max="13" width="14" style="5" bestFit="1" customWidth="1"/>
    <col min="14" max="15" width="10.83203125" style="5"/>
    <col min="16" max="16" width="22.33203125" style="5" customWidth="1"/>
    <col min="17" max="16384" width="10.83203125" style="4"/>
  </cols>
  <sheetData>
    <row r="1" spans="1:16" ht="68" x14ac:dyDescent="0.2">
      <c r="A1" s="2" t="s">
        <v>104</v>
      </c>
      <c r="B1" s="14" t="s">
        <v>110</v>
      </c>
      <c r="C1" s="18" t="s">
        <v>111</v>
      </c>
      <c r="D1" s="17" t="s">
        <v>112</v>
      </c>
      <c r="E1" s="17" t="s">
        <v>113</v>
      </c>
      <c r="F1" s="17" t="s">
        <v>114</v>
      </c>
      <c r="G1" s="17" t="s">
        <v>115</v>
      </c>
      <c r="H1" s="17" t="s">
        <v>116</v>
      </c>
      <c r="I1" s="17" t="s">
        <v>117</v>
      </c>
      <c r="J1" s="17" t="s">
        <v>118</v>
      </c>
      <c r="K1" s="17" t="s">
        <v>119</v>
      </c>
      <c r="L1" s="17" t="s">
        <v>120</v>
      </c>
      <c r="M1" s="17" t="s">
        <v>121</v>
      </c>
      <c r="N1" s="17" t="s">
        <v>122</v>
      </c>
      <c r="O1" s="17" t="s">
        <v>123</v>
      </c>
      <c r="P1" s="17" t="s">
        <v>124</v>
      </c>
    </row>
    <row r="2" spans="1:16" x14ac:dyDescent="0.2">
      <c r="A2" s="5" t="s">
        <v>55</v>
      </c>
      <c r="B2" s="15">
        <v>20</v>
      </c>
      <c r="C2" s="19">
        <v>34</v>
      </c>
      <c r="D2" s="5">
        <f>B2*C2</f>
        <v>680</v>
      </c>
      <c r="E2" s="5">
        <f>AVERAGE(B2:B48)</f>
        <v>40.574468085106382</v>
      </c>
      <c r="F2" s="5">
        <f>AVERAGE(C2:C48)</f>
        <v>50.595744680851062</v>
      </c>
      <c r="G2" s="5">
        <f>47*(E2*F2)</f>
        <v>96486.085106382976</v>
      </c>
      <c r="H2" s="5">
        <f>SUM(D2:D48)</f>
        <v>135442</v>
      </c>
      <c r="I2" s="5">
        <f>B2*B2</f>
        <v>400</v>
      </c>
      <c r="J2" s="5">
        <f>47*E2*E2</f>
        <v>77375.51063829787</v>
      </c>
      <c r="K2" s="5">
        <f>SUM(I2:I48)</f>
        <v>170527</v>
      </c>
      <c r="L2" s="5">
        <f>H2-G2</f>
        <v>38955.914893617024</v>
      </c>
      <c r="M2" s="5">
        <f>K2-J2</f>
        <v>93151.48936170213</v>
      </c>
      <c r="N2" s="5">
        <f>L2/M2</f>
        <v>0.4181995925191635</v>
      </c>
      <c r="O2" s="5">
        <f>F2-N2*E2</f>
        <v>33.627518660977771</v>
      </c>
      <c r="P2" s="5">
        <f>$O$2+$N$2*B2</f>
        <v>41.991510511361042</v>
      </c>
    </row>
    <row r="3" spans="1:16" x14ac:dyDescent="0.2">
      <c r="A3" s="5" t="s">
        <v>56</v>
      </c>
      <c r="B3" s="15">
        <v>18</v>
      </c>
      <c r="C3" s="19">
        <v>25</v>
      </c>
      <c r="D3" s="5">
        <f t="shared" ref="D3:D48" si="0">B3*C3</f>
        <v>450</v>
      </c>
      <c r="I3" s="5">
        <f t="shared" ref="I3:I48" si="1">B3*B3</f>
        <v>324</v>
      </c>
      <c r="P3" s="5">
        <f t="shared" ref="P3:P48" si="2">$O$2+$N$2*B3</f>
        <v>41.155111326322711</v>
      </c>
    </row>
    <row r="4" spans="1:16" x14ac:dyDescent="0.2">
      <c r="A4" s="5" t="s">
        <v>57</v>
      </c>
      <c r="B4" s="15">
        <v>26</v>
      </c>
      <c r="C4" s="19">
        <v>30</v>
      </c>
      <c r="D4" s="5">
        <f t="shared" si="0"/>
        <v>780</v>
      </c>
      <c r="I4" s="5">
        <f t="shared" si="1"/>
        <v>676</v>
      </c>
      <c r="P4" s="5">
        <f t="shared" si="2"/>
        <v>44.500708066476022</v>
      </c>
    </row>
    <row r="5" spans="1:16" x14ac:dyDescent="0.2">
      <c r="A5" s="5" t="s">
        <v>58</v>
      </c>
      <c r="B5" s="15">
        <v>53</v>
      </c>
      <c r="C5" s="19">
        <v>180</v>
      </c>
      <c r="D5" s="5">
        <f t="shared" si="0"/>
        <v>9540</v>
      </c>
      <c r="I5" s="5">
        <f t="shared" si="1"/>
        <v>2809</v>
      </c>
      <c r="P5" s="5">
        <f t="shared" si="2"/>
        <v>55.792097064493433</v>
      </c>
    </row>
    <row r="6" spans="1:16" x14ac:dyDescent="0.2">
      <c r="A6" s="5" t="s">
        <v>59</v>
      </c>
      <c r="B6" s="15">
        <v>17</v>
      </c>
      <c r="C6" s="19">
        <v>11</v>
      </c>
      <c r="D6" s="5">
        <f t="shared" si="0"/>
        <v>187</v>
      </c>
      <c r="I6" s="5">
        <f t="shared" si="1"/>
        <v>289</v>
      </c>
      <c r="P6" s="5">
        <f t="shared" si="2"/>
        <v>40.736911733803552</v>
      </c>
    </row>
    <row r="7" spans="1:16" x14ac:dyDescent="0.2">
      <c r="A7" s="5" t="s">
        <v>60</v>
      </c>
      <c r="B7" s="15">
        <v>19</v>
      </c>
      <c r="C7" s="19">
        <v>11</v>
      </c>
      <c r="D7" s="5">
        <f t="shared" si="0"/>
        <v>209</v>
      </c>
      <c r="I7" s="5">
        <f t="shared" si="1"/>
        <v>361</v>
      </c>
      <c r="P7" s="5">
        <f t="shared" si="2"/>
        <v>41.573310918841877</v>
      </c>
    </row>
    <row r="8" spans="1:16" x14ac:dyDescent="0.2">
      <c r="A8" s="5" t="s">
        <v>61</v>
      </c>
      <c r="B8" s="15">
        <v>15</v>
      </c>
      <c r="C8" s="19">
        <v>19</v>
      </c>
      <c r="D8" s="5">
        <f t="shared" si="0"/>
        <v>285</v>
      </c>
      <c r="I8" s="5">
        <f t="shared" si="1"/>
        <v>225</v>
      </c>
      <c r="P8" s="5">
        <f t="shared" si="2"/>
        <v>39.900512548765221</v>
      </c>
    </row>
    <row r="9" spans="1:16" x14ac:dyDescent="0.2">
      <c r="A9" s="5" t="s">
        <v>62</v>
      </c>
      <c r="B9" s="15">
        <v>20</v>
      </c>
      <c r="C9" s="19">
        <v>30</v>
      </c>
      <c r="D9" s="5">
        <f t="shared" si="0"/>
        <v>600</v>
      </c>
      <c r="I9" s="5">
        <f t="shared" si="1"/>
        <v>400</v>
      </c>
      <c r="P9" s="5">
        <f t="shared" si="2"/>
        <v>41.991510511361042</v>
      </c>
    </row>
    <row r="10" spans="1:16" x14ac:dyDescent="0.2">
      <c r="A10" s="5" t="s">
        <v>63</v>
      </c>
      <c r="B10" s="15">
        <v>39</v>
      </c>
      <c r="C10" s="19">
        <v>20</v>
      </c>
      <c r="D10" s="5">
        <f t="shared" si="0"/>
        <v>780</v>
      </c>
      <c r="I10" s="5">
        <f t="shared" si="1"/>
        <v>1521</v>
      </c>
      <c r="P10" s="5">
        <f t="shared" si="2"/>
        <v>49.937302769225148</v>
      </c>
    </row>
    <row r="11" spans="1:16" x14ac:dyDescent="0.2">
      <c r="A11" s="5" t="s">
        <v>64</v>
      </c>
      <c r="B11" s="15">
        <v>15</v>
      </c>
      <c r="C11" s="19">
        <v>15</v>
      </c>
      <c r="D11" s="5">
        <f t="shared" si="0"/>
        <v>225</v>
      </c>
      <c r="I11" s="5">
        <f t="shared" si="1"/>
        <v>225</v>
      </c>
      <c r="P11" s="5">
        <f t="shared" si="2"/>
        <v>39.900512548765221</v>
      </c>
    </row>
    <row r="12" spans="1:16" x14ac:dyDescent="0.2">
      <c r="A12" s="5" t="s">
        <v>65</v>
      </c>
      <c r="B12" s="15">
        <v>30</v>
      </c>
      <c r="C12" s="19">
        <v>35</v>
      </c>
      <c r="D12" s="5">
        <f t="shared" si="0"/>
        <v>1050</v>
      </c>
      <c r="I12" s="5">
        <f t="shared" si="1"/>
        <v>900</v>
      </c>
      <c r="P12" s="5">
        <f t="shared" si="2"/>
        <v>46.173506436552671</v>
      </c>
    </row>
    <row r="13" spans="1:16" x14ac:dyDescent="0.2">
      <c r="A13" s="5" t="s">
        <v>66</v>
      </c>
      <c r="B13" s="15">
        <v>20</v>
      </c>
      <c r="C13" s="19">
        <v>14</v>
      </c>
      <c r="D13" s="5">
        <f t="shared" si="0"/>
        <v>280</v>
      </c>
      <c r="I13" s="5">
        <f t="shared" si="1"/>
        <v>400</v>
      </c>
      <c r="P13" s="5">
        <f t="shared" si="2"/>
        <v>41.991510511361042</v>
      </c>
    </row>
    <row r="14" spans="1:16" x14ac:dyDescent="0.2">
      <c r="A14" s="5" t="s">
        <v>67</v>
      </c>
      <c r="B14" s="15">
        <v>12</v>
      </c>
      <c r="C14" s="19">
        <v>30</v>
      </c>
      <c r="D14" s="5">
        <f t="shared" si="0"/>
        <v>360</v>
      </c>
      <c r="I14" s="5">
        <f t="shared" si="1"/>
        <v>144</v>
      </c>
      <c r="P14" s="5">
        <f t="shared" si="2"/>
        <v>38.645913771207731</v>
      </c>
    </row>
    <row r="15" spans="1:16" x14ac:dyDescent="0.2">
      <c r="A15" s="5" t="s">
        <v>68</v>
      </c>
      <c r="B15" s="15">
        <v>15</v>
      </c>
      <c r="C15" s="19">
        <v>20</v>
      </c>
      <c r="D15" s="5">
        <f t="shared" si="0"/>
        <v>300</v>
      </c>
      <c r="I15" s="5">
        <f t="shared" si="1"/>
        <v>225</v>
      </c>
      <c r="P15" s="5">
        <f t="shared" si="2"/>
        <v>39.900512548765221</v>
      </c>
    </row>
    <row r="16" spans="1:16" x14ac:dyDescent="0.2">
      <c r="A16" s="5" t="s">
        <v>69</v>
      </c>
      <c r="B16" s="15">
        <v>20</v>
      </c>
      <c r="C16" s="19">
        <v>45</v>
      </c>
      <c r="D16" s="5">
        <f t="shared" si="0"/>
        <v>900</v>
      </c>
      <c r="I16" s="5">
        <f t="shared" si="1"/>
        <v>400</v>
      </c>
      <c r="P16" s="5">
        <f t="shared" si="2"/>
        <v>41.991510511361042</v>
      </c>
    </row>
    <row r="17" spans="1:16" x14ac:dyDescent="0.2">
      <c r="A17" s="5" t="s">
        <v>70</v>
      </c>
      <c r="B17" s="15">
        <v>21</v>
      </c>
      <c r="C17" s="19">
        <v>55</v>
      </c>
      <c r="D17" s="5">
        <f t="shared" si="0"/>
        <v>1155</v>
      </c>
      <c r="I17" s="5">
        <f t="shared" si="1"/>
        <v>441</v>
      </c>
      <c r="P17" s="5">
        <f t="shared" si="2"/>
        <v>42.409710103880201</v>
      </c>
    </row>
    <row r="18" spans="1:16" x14ac:dyDescent="0.2">
      <c r="A18" s="5" t="s">
        <v>71</v>
      </c>
      <c r="B18" s="15">
        <v>42</v>
      </c>
      <c r="C18" s="19">
        <v>60</v>
      </c>
      <c r="D18" s="5">
        <f t="shared" si="0"/>
        <v>2520</v>
      </c>
      <c r="I18" s="5">
        <f t="shared" si="1"/>
        <v>1764</v>
      </c>
      <c r="P18" s="5">
        <f t="shared" si="2"/>
        <v>51.191901546782638</v>
      </c>
    </row>
    <row r="19" spans="1:16" x14ac:dyDescent="0.2">
      <c r="A19" s="5" t="s">
        <v>72</v>
      </c>
      <c r="B19" s="15">
        <v>26</v>
      </c>
      <c r="C19" s="19">
        <v>10</v>
      </c>
      <c r="D19" s="5">
        <f t="shared" si="0"/>
        <v>260</v>
      </c>
      <c r="I19" s="5">
        <f t="shared" si="1"/>
        <v>676</v>
      </c>
      <c r="P19" s="5">
        <f t="shared" si="2"/>
        <v>44.500708066476022</v>
      </c>
    </row>
    <row r="20" spans="1:16" x14ac:dyDescent="0.2">
      <c r="A20" s="5" t="s">
        <v>73</v>
      </c>
      <c r="B20" s="15">
        <v>26</v>
      </c>
      <c r="C20" s="19">
        <v>45</v>
      </c>
      <c r="D20" s="5">
        <f t="shared" si="0"/>
        <v>1170</v>
      </c>
      <c r="I20" s="5">
        <f t="shared" si="1"/>
        <v>676</v>
      </c>
      <c r="P20" s="5">
        <f t="shared" si="2"/>
        <v>44.500708066476022</v>
      </c>
    </row>
    <row r="21" spans="1:16" x14ac:dyDescent="0.2">
      <c r="A21" s="5" t="s">
        <v>74</v>
      </c>
      <c r="B21" s="15">
        <v>49</v>
      </c>
      <c r="C21" s="19">
        <v>90</v>
      </c>
      <c r="D21" s="5">
        <f t="shared" si="0"/>
        <v>4410</v>
      </c>
      <c r="I21" s="5">
        <f t="shared" si="1"/>
        <v>2401</v>
      </c>
      <c r="P21" s="5">
        <f t="shared" si="2"/>
        <v>54.119298694416784</v>
      </c>
    </row>
    <row r="22" spans="1:16" x14ac:dyDescent="0.2">
      <c r="A22" s="5" t="s">
        <v>75</v>
      </c>
      <c r="B22" s="15">
        <v>115</v>
      </c>
      <c r="C22" s="19">
        <v>215</v>
      </c>
      <c r="D22" s="5">
        <f t="shared" si="0"/>
        <v>24725</v>
      </c>
      <c r="I22" s="5">
        <f t="shared" si="1"/>
        <v>13225</v>
      </c>
      <c r="P22" s="5">
        <f t="shared" si="2"/>
        <v>81.720471800681565</v>
      </c>
    </row>
    <row r="23" spans="1:16" x14ac:dyDescent="0.2">
      <c r="A23" s="5" t="s">
        <v>76</v>
      </c>
      <c r="B23" s="15">
        <v>42</v>
      </c>
      <c r="C23" s="19">
        <v>120</v>
      </c>
      <c r="D23" s="5">
        <f t="shared" si="0"/>
        <v>5040</v>
      </c>
      <c r="I23" s="5">
        <f t="shared" si="1"/>
        <v>1764</v>
      </c>
      <c r="P23" s="5">
        <f t="shared" si="2"/>
        <v>51.191901546782638</v>
      </c>
    </row>
    <row r="24" spans="1:16" x14ac:dyDescent="0.2">
      <c r="A24" s="5" t="s">
        <v>77</v>
      </c>
      <c r="B24" s="15">
        <v>34</v>
      </c>
      <c r="C24" s="19">
        <v>30</v>
      </c>
      <c r="D24" s="5">
        <f t="shared" si="0"/>
        <v>1020</v>
      </c>
      <c r="I24" s="5">
        <f t="shared" si="1"/>
        <v>1156</v>
      </c>
      <c r="P24" s="5">
        <f t="shared" si="2"/>
        <v>47.846304806629334</v>
      </c>
    </row>
    <row r="25" spans="1:16" x14ac:dyDescent="0.2">
      <c r="A25" s="5" t="s">
        <v>78</v>
      </c>
      <c r="B25" s="15">
        <v>10</v>
      </c>
      <c r="C25" s="19">
        <v>20</v>
      </c>
      <c r="D25" s="5">
        <f t="shared" si="0"/>
        <v>200</v>
      </c>
      <c r="I25" s="5">
        <f t="shared" si="1"/>
        <v>100</v>
      </c>
      <c r="P25" s="5">
        <f t="shared" si="2"/>
        <v>37.809514586169406</v>
      </c>
    </row>
    <row r="26" spans="1:16" x14ac:dyDescent="0.2">
      <c r="A26" s="5" t="s">
        <v>79</v>
      </c>
      <c r="B26" s="15">
        <v>31</v>
      </c>
      <c r="C26" s="19">
        <v>30</v>
      </c>
      <c r="D26" s="5">
        <f t="shared" si="0"/>
        <v>930</v>
      </c>
      <c r="I26" s="5">
        <f t="shared" si="1"/>
        <v>961</v>
      </c>
      <c r="P26" s="5">
        <f t="shared" si="2"/>
        <v>46.591706029071837</v>
      </c>
    </row>
    <row r="27" spans="1:16" x14ac:dyDescent="0.2">
      <c r="A27" s="5" t="s">
        <v>80</v>
      </c>
      <c r="B27" s="15">
        <v>135</v>
      </c>
      <c r="C27" s="19">
        <v>90</v>
      </c>
      <c r="D27" s="5">
        <f t="shared" si="0"/>
        <v>12150</v>
      </c>
      <c r="I27" s="5">
        <f t="shared" si="1"/>
        <v>18225</v>
      </c>
      <c r="P27" s="5">
        <f t="shared" si="2"/>
        <v>90.084463651064851</v>
      </c>
    </row>
    <row r="28" spans="1:16" x14ac:dyDescent="0.2">
      <c r="A28" s="5" t="s">
        <v>81</v>
      </c>
      <c r="B28" s="15">
        <v>27</v>
      </c>
      <c r="C28" s="19">
        <v>54</v>
      </c>
      <c r="D28" s="5">
        <f t="shared" si="0"/>
        <v>1458</v>
      </c>
      <c r="I28" s="5">
        <f t="shared" si="1"/>
        <v>729</v>
      </c>
      <c r="P28" s="5">
        <f t="shared" si="2"/>
        <v>44.918907658995181</v>
      </c>
    </row>
    <row r="29" spans="1:16" x14ac:dyDescent="0.2">
      <c r="A29" s="5" t="s">
        <v>82</v>
      </c>
      <c r="B29" s="15">
        <v>128</v>
      </c>
      <c r="C29" s="19">
        <v>180</v>
      </c>
      <c r="D29" s="5">
        <f t="shared" si="0"/>
        <v>23040</v>
      </c>
      <c r="I29" s="5">
        <f t="shared" si="1"/>
        <v>16384</v>
      </c>
      <c r="P29" s="5">
        <f t="shared" si="2"/>
        <v>87.157066503430698</v>
      </c>
    </row>
    <row r="30" spans="1:16" x14ac:dyDescent="0.2">
      <c r="A30" s="5" t="s">
        <v>83</v>
      </c>
      <c r="B30" s="15">
        <v>37</v>
      </c>
      <c r="C30" s="19">
        <v>45</v>
      </c>
      <c r="D30" s="5">
        <f t="shared" si="0"/>
        <v>1665</v>
      </c>
      <c r="I30" s="5">
        <f>B30*B30</f>
        <v>1369</v>
      </c>
      <c r="P30" s="5">
        <f t="shared" si="2"/>
        <v>49.100903584186824</v>
      </c>
    </row>
    <row r="31" spans="1:16" x14ac:dyDescent="0.2">
      <c r="A31" s="5" t="s">
        <v>84</v>
      </c>
      <c r="B31" s="15">
        <v>51</v>
      </c>
      <c r="C31" s="19">
        <v>63</v>
      </c>
      <c r="D31" s="5">
        <f t="shared" si="0"/>
        <v>3213</v>
      </c>
      <c r="I31" s="5">
        <f t="shared" si="1"/>
        <v>2601</v>
      </c>
      <c r="P31" s="5">
        <f t="shared" si="2"/>
        <v>54.955697879455109</v>
      </c>
    </row>
    <row r="32" spans="1:16" x14ac:dyDescent="0.2">
      <c r="A32" s="5" t="s">
        <v>85</v>
      </c>
      <c r="B32" s="15">
        <v>58</v>
      </c>
      <c r="C32" s="19">
        <v>30</v>
      </c>
      <c r="D32" s="5">
        <f t="shared" si="0"/>
        <v>1740</v>
      </c>
      <c r="I32" s="5">
        <f t="shared" si="1"/>
        <v>3364</v>
      </c>
      <c r="P32" s="5">
        <f t="shared" si="2"/>
        <v>57.883095027089254</v>
      </c>
    </row>
    <row r="33" spans="1:16" x14ac:dyDescent="0.2">
      <c r="A33" s="5" t="s">
        <v>86</v>
      </c>
      <c r="B33" s="15">
        <v>44</v>
      </c>
      <c r="C33" s="19">
        <v>120</v>
      </c>
      <c r="D33" s="5">
        <f t="shared" si="0"/>
        <v>5280</v>
      </c>
      <c r="I33" s="5">
        <f t="shared" si="1"/>
        <v>1936</v>
      </c>
      <c r="P33" s="5">
        <f t="shared" si="2"/>
        <v>52.028300731820963</v>
      </c>
    </row>
    <row r="34" spans="1:16" x14ac:dyDescent="0.2">
      <c r="A34" s="5" t="s">
        <v>87</v>
      </c>
      <c r="B34" s="15">
        <v>26</v>
      </c>
      <c r="C34" s="19">
        <v>20</v>
      </c>
      <c r="D34" s="5">
        <f t="shared" si="0"/>
        <v>520</v>
      </c>
      <c r="I34" s="5">
        <f t="shared" si="1"/>
        <v>676</v>
      </c>
      <c r="P34" s="5">
        <f t="shared" si="2"/>
        <v>44.500708066476022</v>
      </c>
    </row>
    <row r="35" spans="1:16" x14ac:dyDescent="0.2">
      <c r="A35" s="5" t="s">
        <v>88</v>
      </c>
      <c r="B35" s="15">
        <v>19</v>
      </c>
      <c r="C35" s="19">
        <v>30</v>
      </c>
      <c r="D35" s="5">
        <f t="shared" si="0"/>
        <v>570</v>
      </c>
      <c r="I35" s="5">
        <f t="shared" si="1"/>
        <v>361</v>
      </c>
      <c r="P35" s="5">
        <f t="shared" si="2"/>
        <v>41.573310918841877</v>
      </c>
    </row>
    <row r="36" spans="1:16" x14ac:dyDescent="0.2">
      <c r="A36" s="5" t="s">
        <v>89</v>
      </c>
      <c r="B36" s="15">
        <v>17</v>
      </c>
      <c r="C36" s="19">
        <v>20</v>
      </c>
      <c r="D36" s="5">
        <f t="shared" si="0"/>
        <v>340</v>
      </c>
      <c r="I36" s="5">
        <f t="shared" si="1"/>
        <v>289</v>
      </c>
      <c r="P36" s="5">
        <f t="shared" si="2"/>
        <v>40.736911733803552</v>
      </c>
    </row>
    <row r="37" spans="1:16" x14ac:dyDescent="0.2">
      <c r="A37" s="5" t="s">
        <v>90</v>
      </c>
      <c r="B37" s="15">
        <v>23</v>
      </c>
      <c r="C37" s="19">
        <v>20</v>
      </c>
      <c r="D37" s="5">
        <f t="shared" si="0"/>
        <v>460</v>
      </c>
      <c r="I37" s="5">
        <f t="shared" si="1"/>
        <v>529</v>
      </c>
      <c r="P37" s="5">
        <f t="shared" si="2"/>
        <v>43.246109288918532</v>
      </c>
    </row>
    <row r="38" spans="1:16" x14ac:dyDescent="0.2">
      <c r="A38" s="5" t="s">
        <v>91</v>
      </c>
      <c r="B38" s="15">
        <v>27</v>
      </c>
      <c r="C38" s="19">
        <v>103</v>
      </c>
      <c r="D38" s="5">
        <f t="shared" si="0"/>
        <v>2781</v>
      </c>
      <c r="I38" s="5">
        <f t="shared" si="1"/>
        <v>729</v>
      </c>
      <c r="P38" s="5">
        <f t="shared" si="2"/>
        <v>44.918907658995181</v>
      </c>
    </row>
    <row r="39" spans="1:16" x14ac:dyDescent="0.2">
      <c r="A39" s="5" t="s">
        <v>92</v>
      </c>
      <c r="B39" s="15">
        <v>51</v>
      </c>
      <c r="C39" s="19">
        <v>60</v>
      </c>
      <c r="D39" s="5">
        <f>B39*C39</f>
        <v>3060</v>
      </c>
      <c r="I39" s="5">
        <f t="shared" si="1"/>
        <v>2601</v>
      </c>
      <c r="P39" s="5">
        <f t="shared" si="2"/>
        <v>54.955697879455109</v>
      </c>
    </row>
    <row r="40" spans="1:16" x14ac:dyDescent="0.2">
      <c r="A40" s="5" t="s">
        <v>93</v>
      </c>
      <c r="B40" s="15">
        <v>18</v>
      </c>
      <c r="C40" s="19">
        <v>20</v>
      </c>
      <c r="D40" s="5">
        <f t="shared" si="0"/>
        <v>360</v>
      </c>
      <c r="I40" s="5">
        <f t="shared" si="1"/>
        <v>324</v>
      </c>
      <c r="P40" s="5">
        <f t="shared" si="2"/>
        <v>41.155111326322711</v>
      </c>
    </row>
    <row r="41" spans="1:16" x14ac:dyDescent="0.2">
      <c r="A41" s="5" t="s">
        <v>94</v>
      </c>
      <c r="B41" s="15">
        <v>28</v>
      </c>
      <c r="C41" s="19">
        <v>60</v>
      </c>
      <c r="D41" s="5">
        <f t="shared" si="0"/>
        <v>1680</v>
      </c>
      <c r="I41" s="5">
        <f t="shared" si="1"/>
        <v>784</v>
      </c>
      <c r="P41" s="5">
        <f t="shared" si="2"/>
        <v>45.337107251514347</v>
      </c>
    </row>
    <row r="42" spans="1:16" x14ac:dyDescent="0.2">
      <c r="A42" s="5" t="s">
        <v>95</v>
      </c>
      <c r="B42" s="15">
        <v>73</v>
      </c>
      <c r="C42" s="19">
        <v>15</v>
      </c>
      <c r="D42" s="5">
        <f t="shared" si="0"/>
        <v>1095</v>
      </c>
      <c r="I42" s="5">
        <f t="shared" si="1"/>
        <v>5329</v>
      </c>
      <c r="P42" s="5">
        <f t="shared" si="2"/>
        <v>64.156088914876705</v>
      </c>
    </row>
    <row r="43" spans="1:16" x14ac:dyDescent="0.2">
      <c r="A43" s="5" t="s">
        <v>96</v>
      </c>
      <c r="B43" s="15">
        <v>26</v>
      </c>
      <c r="C43" s="19">
        <v>30</v>
      </c>
      <c r="D43" s="5">
        <f t="shared" si="0"/>
        <v>780</v>
      </c>
      <c r="I43" s="5">
        <f t="shared" si="1"/>
        <v>676</v>
      </c>
      <c r="P43" s="5">
        <f t="shared" si="2"/>
        <v>44.500708066476022</v>
      </c>
    </row>
    <row r="44" spans="1:16" x14ac:dyDescent="0.2">
      <c r="A44" s="5" t="s">
        <v>97</v>
      </c>
      <c r="B44" s="15">
        <v>23</v>
      </c>
      <c r="C44" s="19">
        <v>60</v>
      </c>
      <c r="D44" s="5">
        <f t="shared" si="0"/>
        <v>1380</v>
      </c>
      <c r="I44" s="5">
        <f t="shared" si="1"/>
        <v>529</v>
      </c>
      <c r="P44" s="5">
        <f t="shared" si="2"/>
        <v>43.246109288918532</v>
      </c>
    </row>
    <row r="45" spans="1:16" x14ac:dyDescent="0.2">
      <c r="A45" s="5" t="s">
        <v>98</v>
      </c>
      <c r="B45" s="15">
        <v>280</v>
      </c>
      <c r="C45" s="19">
        <v>45</v>
      </c>
      <c r="D45" s="5">
        <f t="shared" si="0"/>
        <v>12600</v>
      </c>
      <c r="I45" s="5">
        <f t="shared" si="1"/>
        <v>78400</v>
      </c>
      <c r="P45" s="5">
        <f t="shared" si="2"/>
        <v>150.72340456634356</v>
      </c>
    </row>
    <row r="46" spans="1:16" x14ac:dyDescent="0.2">
      <c r="A46" s="5" t="s">
        <v>99</v>
      </c>
      <c r="B46" s="15">
        <v>23</v>
      </c>
      <c r="C46" s="19">
        <v>40</v>
      </c>
      <c r="D46" s="5">
        <f t="shared" si="0"/>
        <v>920</v>
      </c>
      <c r="I46" s="5">
        <f t="shared" si="1"/>
        <v>529</v>
      </c>
      <c r="P46" s="5">
        <f t="shared" si="2"/>
        <v>43.246109288918532</v>
      </c>
    </row>
    <row r="47" spans="1:16" x14ac:dyDescent="0.2">
      <c r="A47" s="5" t="s">
        <v>102</v>
      </c>
      <c r="B47" s="15">
        <v>26</v>
      </c>
      <c r="C47" s="19">
        <v>39</v>
      </c>
      <c r="D47" s="5">
        <f t="shared" si="0"/>
        <v>1014</v>
      </c>
      <c r="I47" s="5">
        <f t="shared" si="1"/>
        <v>676</v>
      </c>
      <c r="P47" s="5">
        <f t="shared" si="2"/>
        <v>44.500708066476022</v>
      </c>
    </row>
    <row r="48" spans="1:16" x14ac:dyDescent="0.2">
      <c r="A48" s="6" t="s">
        <v>105</v>
      </c>
      <c r="B48" s="16">
        <v>32</v>
      </c>
      <c r="C48" s="16">
        <v>40</v>
      </c>
      <c r="D48" s="5">
        <f t="shared" si="0"/>
        <v>1280</v>
      </c>
      <c r="I48" s="5">
        <f t="shared" si="1"/>
        <v>1024</v>
      </c>
      <c r="P48" s="5">
        <f t="shared" si="2"/>
        <v>47.009905621591003</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DE4F-8911-9348-A3BD-2F848FFDCED5}">
  <dimension ref="A1:N48"/>
  <sheetViews>
    <sheetView workbookViewId="0">
      <selection activeCell="N2" sqref="N2"/>
    </sheetView>
  </sheetViews>
  <sheetFormatPr baseColWidth="10" defaultRowHeight="14" x14ac:dyDescent="0.15"/>
  <cols>
    <col min="2" max="3" width="13.1640625" customWidth="1"/>
    <col min="4" max="5" width="12.1640625" style="24" bestFit="1" customWidth="1"/>
    <col min="6" max="6" width="16.33203125" style="24" customWidth="1"/>
    <col min="7" max="7" width="10.83203125" style="24"/>
    <col min="8" max="9" width="16.5" style="24" customWidth="1"/>
    <col min="10" max="10" width="16.1640625" style="24" customWidth="1"/>
    <col min="11" max="11" width="15.1640625" style="24" customWidth="1"/>
    <col min="12" max="12" width="11.1640625" style="21" bestFit="1" customWidth="1"/>
    <col min="13" max="13" width="15.83203125" style="24" customWidth="1"/>
    <col min="14" max="14" width="10.83203125" style="24"/>
  </cols>
  <sheetData>
    <row r="1" spans="1:14" ht="68" x14ac:dyDescent="0.15">
      <c r="A1" s="14" t="s">
        <v>104</v>
      </c>
      <c r="B1" s="14" t="s">
        <v>110</v>
      </c>
      <c r="C1" s="18" t="s">
        <v>111</v>
      </c>
      <c r="D1" s="22" t="s">
        <v>113</v>
      </c>
      <c r="E1" s="22" t="s">
        <v>114</v>
      </c>
      <c r="F1" s="14" t="s">
        <v>125</v>
      </c>
      <c r="G1" s="14" t="s">
        <v>126</v>
      </c>
      <c r="H1" s="14" t="s">
        <v>127</v>
      </c>
      <c r="I1" s="14" t="s">
        <v>128</v>
      </c>
      <c r="J1" s="14" t="s">
        <v>129</v>
      </c>
      <c r="K1" s="14" t="s">
        <v>130</v>
      </c>
      <c r="L1" s="25" t="s">
        <v>131</v>
      </c>
      <c r="M1" s="14" t="s">
        <v>132</v>
      </c>
      <c r="N1" s="14" t="s">
        <v>133</v>
      </c>
    </row>
    <row r="2" spans="1:14" ht="16" x14ac:dyDescent="0.2">
      <c r="A2" s="15" t="s">
        <v>55</v>
      </c>
      <c r="B2" s="15">
        <v>20</v>
      </c>
      <c r="C2" s="19">
        <v>34</v>
      </c>
      <c r="D2" s="23">
        <v>40.574468090000003</v>
      </c>
      <c r="E2" s="23">
        <v>50.595744680000003</v>
      </c>
      <c r="F2" s="24">
        <f>(B2-$D$2)*(C2-$E$2)</f>
        <v>341.44861934844738</v>
      </c>
      <c r="G2" s="24">
        <f>SUM(F2:F48)</f>
        <v>38955.914893617017</v>
      </c>
      <c r="H2" s="24">
        <f>(B2-$D$2)*(B2-$D$2)</f>
        <v>423.3087371864284</v>
      </c>
      <c r="I2" s="24">
        <f>(C2-$E$2)*(C2-$E$2)</f>
        <v>275.41874148374842</v>
      </c>
      <c r="J2" s="24">
        <f>SUM(H2:H48)</f>
        <v>93151.489361702101</v>
      </c>
      <c r="K2" s="24">
        <f>SUM(I2:I48)</f>
        <v>97803.319148936193</v>
      </c>
      <c r="L2" s="21">
        <f>J2*K2</f>
        <v>9110524843.2412853</v>
      </c>
      <c r="M2" s="24">
        <f>SQRT(L2)</f>
        <v>95449.069368125769</v>
      </c>
      <c r="N2" s="24">
        <f>G2/M2</f>
        <v>0.40813299858768387</v>
      </c>
    </row>
    <row r="3" spans="1:14" ht="16" x14ac:dyDescent="0.2">
      <c r="A3" s="15" t="s">
        <v>56</v>
      </c>
      <c r="B3" s="15">
        <v>18</v>
      </c>
      <c r="C3" s="19">
        <v>25</v>
      </c>
      <c r="F3" s="24">
        <f t="shared" ref="F3:F48" si="0">(B3-$D$2)*(C3-$E$2)</f>
        <v>577.81032151844738</v>
      </c>
      <c r="H3" s="24">
        <f t="shared" ref="H3:H48" si="1">(B3-$D$2)*(B3-$D$2)</f>
        <v>509.60660954642839</v>
      </c>
      <c r="I3" s="24">
        <f t="shared" ref="I3:I48" si="2">(C3-$E$2)*(C3-$E$2)</f>
        <v>655.1421457237484</v>
      </c>
    </row>
    <row r="4" spans="1:14" ht="16" x14ac:dyDescent="0.2">
      <c r="A4" s="15" t="s">
        <v>57</v>
      </c>
      <c r="B4" s="15">
        <v>26</v>
      </c>
      <c r="C4" s="19">
        <v>30</v>
      </c>
      <c r="F4" s="24">
        <f t="shared" si="0"/>
        <v>300.17202362844739</v>
      </c>
      <c r="H4" s="24">
        <f t="shared" si="1"/>
        <v>212.41512010642836</v>
      </c>
      <c r="I4" s="24">
        <f t="shared" si="2"/>
        <v>424.18469892374844</v>
      </c>
    </row>
    <row r="5" spans="1:14" ht="16" x14ac:dyDescent="0.2">
      <c r="A5" s="15" t="s">
        <v>58</v>
      </c>
      <c r="B5" s="15">
        <v>53</v>
      </c>
      <c r="C5" s="19">
        <v>180</v>
      </c>
      <c r="F5" s="24">
        <f t="shared" si="0"/>
        <v>1607.916703768447</v>
      </c>
      <c r="H5" s="24">
        <f t="shared" si="1"/>
        <v>154.39384324642816</v>
      </c>
      <c r="I5" s="24">
        <f t="shared" si="2"/>
        <v>16745.461294923749</v>
      </c>
    </row>
    <row r="6" spans="1:14" ht="16" x14ac:dyDescent="0.2">
      <c r="A6" s="15" t="s">
        <v>59</v>
      </c>
      <c r="B6" s="15">
        <v>17</v>
      </c>
      <c r="C6" s="19">
        <v>11</v>
      </c>
      <c r="F6" s="24">
        <f t="shared" si="0"/>
        <v>933.44861945844741</v>
      </c>
      <c r="H6" s="24">
        <f t="shared" si="1"/>
        <v>555.75554572642841</v>
      </c>
      <c r="I6" s="24">
        <f t="shared" si="2"/>
        <v>1567.8229967637485</v>
      </c>
    </row>
    <row r="7" spans="1:14" ht="16" x14ac:dyDescent="0.2">
      <c r="A7" s="15" t="s">
        <v>60</v>
      </c>
      <c r="B7" s="15">
        <v>19</v>
      </c>
      <c r="C7" s="19">
        <v>11</v>
      </c>
      <c r="F7" s="24">
        <f t="shared" si="0"/>
        <v>854.25713009844742</v>
      </c>
      <c r="H7" s="24">
        <f t="shared" si="1"/>
        <v>465.45767336642842</v>
      </c>
      <c r="I7" s="24">
        <f t="shared" si="2"/>
        <v>1567.8229967637485</v>
      </c>
    </row>
    <row r="8" spans="1:14" ht="16" x14ac:dyDescent="0.2">
      <c r="A8" s="15" t="s">
        <v>61</v>
      </c>
      <c r="B8" s="15">
        <v>15</v>
      </c>
      <c r="C8" s="19">
        <v>19</v>
      </c>
      <c r="F8" s="24">
        <f t="shared" si="0"/>
        <v>808.04436409844743</v>
      </c>
      <c r="H8" s="24">
        <f t="shared" si="1"/>
        <v>654.05341808642845</v>
      </c>
      <c r="I8" s="24">
        <f t="shared" si="2"/>
        <v>998.29108188374846</v>
      </c>
    </row>
    <row r="9" spans="1:14" ht="16" x14ac:dyDescent="0.2">
      <c r="A9" s="15" t="s">
        <v>62</v>
      </c>
      <c r="B9" s="15">
        <v>20</v>
      </c>
      <c r="C9" s="19">
        <v>30</v>
      </c>
      <c r="F9" s="24">
        <f t="shared" si="0"/>
        <v>423.74649170844737</v>
      </c>
      <c r="H9" s="24">
        <f t="shared" si="1"/>
        <v>423.3087371864284</v>
      </c>
      <c r="I9" s="24">
        <f t="shared" si="2"/>
        <v>424.18469892374844</v>
      </c>
    </row>
    <row r="10" spans="1:14" ht="16" x14ac:dyDescent="0.2">
      <c r="A10" s="15" t="s">
        <v>63</v>
      </c>
      <c r="B10" s="15">
        <v>39</v>
      </c>
      <c r="C10" s="19">
        <v>20</v>
      </c>
      <c r="F10" s="24">
        <f t="shared" si="0"/>
        <v>48.172023688447368</v>
      </c>
      <c r="H10" s="24">
        <f t="shared" si="1"/>
        <v>2.4789497664282587</v>
      </c>
      <c r="I10" s="24">
        <f t="shared" si="2"/>
        <v>936.09959252374847</v>
      </c>
    </row>
    <row r="11" spans="1:14" ht="16" x14ac:dyDescent="0.2">
      <c r="A11" s="15" t="s">
        <v>64</v>
      </c>
      <c r="B11" s="15">
        <v>15</v>
      </c>
      <c r="C11" s="19">
        <v>15</v>
      </c>
      <c r="F11" s="24">
        <f t="shared" si="0"/>
        <v>910.34223645844747</v>
      </c>
      <c r="H11" s="24">
        <f t="shared" si="1"/>
        <v>654.05341808642845</v>
      </c>
      <c r="I11" s="24">
        <f t="shared" si="2"/>
        <v>1267.0570393237485</v>
      </c>
    </row>
    <row r="12" spans="1:14" ht="16" x14ac:dyDescent="0.2">
      <c r="A12" s="15" t="s">
        <v>65</v>
      </c>
      <c r="B12" s="15">
        <v>30</v>
      </c>
      <c r="C12" s="19">
        <v>35</v>
      </c>
      <c r="F12" s="24">
        <f t="shared" si="0"/>
        <v>164.91670445844736</v>
      </c>
      <c r="H12" s="24">
        <f t="shared" si="1"/>
        <v>111.81937538642832</v>
      </c>
      <c r="I12" s="24">
        <f t="shared" si="2"/>
        <v>243.2272521237484</v>
      </c>
    </row>
    <row r="13" spans="1:14" ht="16" x14ac:dyDescent="0.2">
      <c r="A13" s="15" t="s">
        <v>66</v>
      </c>
      <c r="B13" s="15">
        <v>20</v>
      </c>
      <c r="C13" s="19">
        <v>14</v>
      </c>
      <c r="F13" s="24">
        <f t="shared" si="0"/>
        <v>752.93798114844742</v>
      </c>
      <c r="H13" s="24">
        <f t="shared" si="1"/>
        <v>423.3087371864284</v>
      </c>
      <c r="I13" s="24">
        <f t="shared" si="2"/>
        <v>1339.2485286837484</v>
      </c>
    </row>
    <row r="14" spans="1:14" ht="16" x14ac:dyDescent="0.2">
      <c r="A14" s="15" t="s">
        <v>67</v>
      </c>
      <c r="B14" s="15">
        <v>12</v>
      </c>
      <c r="C14" s="19">
        <v>30</v>
      </c>
      <c r="F14" s="24">
        <f t="shared" si="0"/>
        <v>588.51244914844744</v>
      </c>
      <c r="H14" s="24">
        <f t="shared" si="1"/>
        <v>816.50022662642846</v>
      </c>
      <c r="I14" s="24">
        <f t="shared" si="2"/>
        <v>424.18469892374844</v>
      </c>
    </row>
    <row r="15" spans="1:14" ht="16" x14ac:dyDescent="0.2">
      <c r="A15" s="15" t="s">
        <v>68</v>
      </c>
      <c r="B15" s="15">
        <v>15</v>
      </c>
      <c r="C15" s="19">
        <v>20</v>
      </c>
      <c r="F15" s="24">
        <f t="shared" si="0"/>
        <v>782.46989600844745</v>
      </c>
      <c r="H15" s="24">
        <f t="shared" si="1"/>
        <v>654.05341808642845</v>
      </c>
      <c r="I15" s="24">
        <f t="shared" si="2"/>
        <v>936.09959252374847</v>
      </c>
    </row>
    <row r="16" spans="1:14" ht="16" x14ac:dyDescent="0.2">
      <c r="A16" s="15" t="s">
        <v>69</v>
      </c>
      <c r="B16" s="15">
        <v>20</v>
      </c>
      <c r="C16" s="19">
        <v>45</v>
      </c>
      <c r="F16" s="24">
        <f t="shared" si="0"/>
        <v>115.12947035844734</v>
      </c>
      <c r="H16" s="24">
        <f t="shared" si="1"/>
        <v>423.3087371864284</v>
      </c>
      <c r="I16" s="24">
        <f t="shared" si="2"/>
        <v>31.312358523748333</v>
      </c>
    </row>
    <row r="17" spans="1:9" ht="16" x14ac:dyDescent="0.2">
      <c r="A17" s="15" t="s">
        <v>70</v>
      </c>
      <c r="B17" s="15">
        <v>21</v>
      </c>
      <c r="C17" s="19">
        <v>55</v>
      </c>
      <c r="F17" s="24">
        <f t="shared" si="0"/>
        <v>-86.210955221552695</v>
      </c>
      <c r="H17" s="24">
        <f t="shared" si="1"/>
        <v>383.15980100642838</v>
      </c>
      <c r="I17" s="24">
        <f t="shared" si="2"/>
        <v>19.397464923748277</v>
      </c>
    </row>
    <row r="18" spans="1:9" ht="16" x14ac:dyDescent="0.2">
      <c r="A18" s="15" t="s">
        <v>71</v>
      </c>
      <c r="B18" s="15">
        <v>42</v>
      </c>
      <c r="C18" s="19">
        <v>60</v>
      </c>
      <c r="F18" s="24">
        <f t="shared" si="0"/>
        <v>13.406066048447226</v>
      </c>
      <c r="H18" s="24">
        <f t="shared" si="1"/>
        <v>2.0321412264282381</v>
      </c>
      <c r="I18" s="24">
        <f t="shared" si="2"/>
        <v>88.440018123748246</v>
      </c>
    </row>
    <row r="19" spans="1:9" ht="16" x14ac:dyDescent="0.2">
      <c r="A19" s="15" t="s">
        <v>72</v>
      </c>
      <c r="B19" s="15">
        <v>26</v>
      </c>
      <c r="C19" s="19">
        <v>10</v>
      </c>
      <c r="F19" s="24">
        <f t="shared" si="0"/>
        <v>591.66138542844749</v>
      </c>
      <c r="H19" s="24">
        <f t="shared" si="1"/>
        <v>212.41512010642836</v>
      </c>
      <c r="I19" s="24">
        <f t="shared" si="2"/>
        <v>1648.0144861237486</v>
      </c>
    </row>
    <row r="20" spans="1:9" ht="16" x14ac:dyDescent="0.2">
      <c r="A20" s="15" t="s">
        <v>73</v>
      </c>
      <c r="B20" s="15">
        <v>26</v>
      </c>
      <c r="C20" s="19">
        <v>45</v>
      </c>
      <c r="F20" s="24">
        <f t="shared" si="0"/>
        <v>81.555002278447319</v>
      </c>
      <c r="H20" s="24">
        <f t="shared" si="1"/>
        <v>212.41512010642836</v>
      </c>
      <c r="I20" s="24">
        <f t="shared" si="2"/>
        <v>31.312358523748333</v>
      </c>
    </row>
    <row r="21" spans="1:9" ht="16" x14ac:dyDescent="0.2">
      <c r="A21" s="15" t="s">
        <v>74</v>
      </c>
      <c r="B21" s="15">
        <v>49</v>
      </c>
      <c r="C21" s="19">
        <v>90</v>
      </c>
      <c r="F21" s="24">
        <f t="shared" si="0"/>
        <v>332.00181058844709</v>
      </c>
      <c r="H21" s="24">
        <f t="shared" si="1"/>
        <v>70.989587966428189</v>
      </c>
      <c r="I21" s="24">
        <f t="shared" si="2"/>
        <v>1552.6953373237482</v>
      </c>
    </row>
    <row r="22" spans="1:9" ht="16" x14ac:dyDescent="0.2">
      <c r="A22" s="15" t="s">
        <v>75</v>
      </c>
      <c r="B22" s="15">
        <v>115</v>
      </c>
      <c r="C22" s="19">
        <v>215</v>
      </c>
      <c r="F22" s="24">
        <f t="shared" si="0"/>
        <v>12235.874150458445</v>
      </c>
      <c r="H22" s="24">
        <f t="shared" si="1"/>
        <v>5539.1598000864269</v>
      </c>
      <c r="I22" s="24">
        <f t="shared" si="2"/>
        <v>27028.759167323751</v>
      </c>
    </row>
    <row r="23" spans="1:9" ht="16" x14ac:dyDescent="0.2">
      <c r="A23" s="15" t="s">
        <v>76</v>
      </c>
      <c r="B23" s="15">
        <v>42</v>
      </c>
      <c r="C23" s="19">
        <v>120</v>
      </c>
      <c r="F23" s="24">
        <f t="shared" si="0"/>
        <v>98.937980648447024</v>
      </c>
      <c r="H23" s="24">
        <f t="shared" si="1"/>
        <v>2.0321412264282381</v>
      </c>
      <c r="I23" s="24">
        <f t="shared" si="2"/>
        <v>4816.9506565237489</v>
      </c>
    </row>
    <row r="24" spans="1:9" ht="16" x14ac:dyDescent="0.2">
      <c r="A24" s="15" t="s">
        <v>77</v>
      </c>
      <c r="B24" s="15">
        <v>34</v>
      </c>
      <c r="C24" s="19">
        <v>30</v>
      </c>
      <c r="F24" s="24">
        <f t="shared" si="0"/>
        <v>135.40606618844734</v>
      </c>
      <c r="H24" s="24">
        <f t="shared" si="1"/>
        <v>43.223630666428292</v>
      </c>
      <c r="I24" s="24">
        <f t="shared" si="2"/>
        <v>424.18469892374844</v>
      </c>
    </row>
    <row r="25" spans="1:9" ht="16" x14ac:dyDescent="0.2">
      <c r="A25" s="15" t="s">
        <v>78</v>
      </c>
      <c r="B25" s="15">
        <v>10</v>
      </c>
      <c r="C25" s="19">
        <v>20</v>
      </c>
      <c r="F25" s="24">
        <f t="shared" si="0"/>
        <v>935.44861940844748</v>
      </c>
      <c r="H25" s="24">
        <f t="shared" si="1"/>
        <v>934.7980989864285</v>
      </c>
      <c r="I25" s="24">
        <f t="shared" si="2"/>
        <v>936.09959252374847</v>
      </c>
    </row>
    <row r="26" spans="1:9" ht="16" x14ac:dyDescent="0.2">
      <c r="A26" s="15" t="s">
        <v>79</v>
      </c>
      <c r="B26" s="15">
        <v>31</v>
      </c>
      <c r="C26" s="19">
        <v>30</v>
      </c>
      <c r="F26" s="24">
        <f t="shared" si="0"/>
        <v>197.19330022844736</v>
      </c>
      <c r="H26" s="24">
        <f t="shared" si="1"/>
        <v>91.670439206428313</v>
      </c>
      <c r="I26" s="24">
        <f t="shared" si="2"/>
        <v>424.18469892374844</v>
      </c>
    </row>
    <row r="27" spans="1:9" ht="16" x14ac:dyDescent="0.2">
      <c r="A27" s="15" t="s">
        <v>80</v>
      </c>
      <c r="B27" s="15">
        <v>135</v>
      </c>
      <c r="C27" s="19">
        <v>90</v>
      </c>
      <c r="F27" s="24">
        <f t="shared" si="0"/>
        <v>3720.7677681084465</v>
      </c>
      <c r="H27" s="24">
        <f t="shared" si="1"/>
        <v>8916.1810764864258</v>
      </c>
      <c r="I27" s="24">
        <f t="shared" si="2"/>
        <v>1552.6953373237482</v>
      </c>
    </row>
    <row r="28" spans="1:9" ht="16" x14ac:dyDescent="0.2">
      <c r="A28" s="15" t="s">
        <v>81</v>
      </c>
      <c r="B28" s="15">
        <v>27</v>
      </c>
      <c r="C28" s="19">
        <v>54</v>
      </c>
      <c r="F28" s="24">
        <f t="shared" si="0"/>
        <v>-46.210955211552715</v>
      </c>
      <c r="H28" s="24">
        <f t="shared" si="1"/>
        <v>184.26618392642834</v>
      </c>
      <c r="I28" s="24">
        <f t="shared" si="2"/>
        <v>11.588954283748283</v>
      </c>
    </row>
    <row r="29" spans="1:9" ht="16" x14ac:dyDescent="0.2">
      <c r="A29" s="15" t="s">
        <v>82</v>
      </c>
      <c r="B29" s="15">
        <v>128</v>
      </c>
      <c r="C29" s="19">
        <v>180</v>
      </c>
      <c r="F29" s="24">
        <f t="shared" si="0"/>
        <v>11313.235852768446</v>
      </c>
      <c r="H29" s="24">
        <f t="shared" si="1"/>
        <v>7643.223629746426</v>
      </c>
      <c r="I29" s="24">
        <f t="shared" si="2"/>
        <v>16745.461294923749</v>
      </c>
    </row>
    <row r="30" spans="1:9" ht="16" x14ac:dyDescent="0.2">
      <c r="A30" s="15" t="s">
        <v>83</v>
      </c>
      <c r="B30" s="15">
        <v>37</v>
      </c>
      <c r="C30" s="19">
        <v>45</v>
      </c>
      <c r="F30" s="24">
        <f t="shared" si="0"/>
        <v>20.001810798447291</v>
      </c>
      <c r="H30" s="24">
        <f t="shared" si="1"/>
        <v>12.776822126428273</v>
      </c>
      <c r="I30" s="24">
        <f t="shared" si="2"/>
        <v>31.312358523748333</v>
      </c>
    </row>
    <row r="31" spans="1:9" ht="16" x14ac:dyDescent="0.2">
      <c r="A31" s="15" t="s">
        <v>84</v>
      </c>
      <c r="B31" s="15">
        <v>51</v>
      </c>
      <c r="C31" s="19">
        <v>63</v>
      </c>
      <c r="F31" s="24">
        <f t="shared" si="0"/>
        <v>129.32095965844718</v>
      </c>
      <c r="H31" s="24">
        <f t="shared" si="1"/>
        <v>108.69171560642818</v>
      </c>
      <c r="I31" s="24">
        <f>(C31-$E$2)*(C31-$E$2)</f>
        <v>153.86555004374824</v>
      </c>
    </row>
    <row r="32" spans="1:9" ht="16" x14ac:dyDescent="0.2">
      <c r="A32" s="15" t="s">
        <v>85</v>
      </c>
      <c r="B32" s="15">
        <v>58</v>
      </c>
      <c r="C32" s="19">
        <v>30</v>
      </c>
      <c r="F32" s="24">
        <f t="shared" si="0"/>
        <v>-358.8918061315527</v>
      </c>
      <c r="H32" s="24">
        <f t="shared" si="1"/>
        <v>303.64916234642811</v>
      </c>
      <c r="I32" s="24">
        <f t="shared" si="2"/>
        <v>424.18469892374844</v>
      </c>
    </row>
    <row r="33" spans="1:9" ht="16" x14ac:dyDescent="0.2">
      <c r="A33" s="15" t="s">
        <v>86</v>
      </c>
      <c r="B33" s="15">
        <v>44</v>
      </c>
      <c r="C33" s="19">
        <v>120</v>
      </c>
      <c r="F33" s="24">
        <f t="shared" si="0"/>
        <v>237.74649128844703</v>
      </c>
      <c r="H33" s="24">
        <f t="shared" si="1"/>
        <v>11.734268866428225</v>
      </c>
      <c r="I33" s="24">
        <f t="shared" si="2"/>
        <v>4816.9506565237489</v>
      </c>
    </row>
    <row r="34" spans="1:9" ht="16" x14ac:dyDescent="0.2">
      <c r="A34" s="15" t="s">
        <v>87</v>
      </c>
      <c r="B34" s="15">
        <v>26</v>
      </c>
      <c r="C34" s="19">
        <v>20</v>
      </c>
      <c r="F34" s="24">
        <f t="shared" si="0"/>
        <v>445.91670452844738</v>
      </c>
      <c r="H34" s="24">
        <f t="shared" si="1"/>
        <v>212.41512010642836</v>
      </c>
      <c r="I34" s="24">
        <f t="shared" si="2"/>
        <v>936.09959252374847</v>
      </c>
    </row>
    <row r="35" spans="1:9" ht="16" x14ac:dyDescent="0.2">
      <c r="A35" s="15" t="s">
        <v>88</v>
      </c>
      <c r="B35" s="15">
        <v>19</v>
      </c>
      <c r="C35" s="19">
        <v>30</v>
      </c>
      <c r="F35" s="24">
        <f t="shared" si="0"/>
        <v>444.34223638844742</v>
      </c>
      <c r="H35" s="24">
        <f>(B35-$D$2)*(B35-$D$2)</f>
        <v>465.45767336642842</v>
      </c>
      <c r="I35" s="24">
        <f t="shared" si="2"/>
        <v>424.18469892374844</v>
      </c>
    </row>
    <row r="36" spans="1:9" ht="16" x14ac:dyDescent="0.2">
      <c r="A36" s="15" t="s">
        <v>89</v>
      </c>
      <c r="B36" s="15">
        <v>17</v>
      </c>
      <c r="C36" s="19">
        <v>20</v>
      </c>
      <c r="F36" s="24">
        <f t="shared" si="0"/>
        <v>721.27840664844746</v>
      </c>
      <c r="H36" s="24">
        <f t="shared" si="1"/>
        <v>555.75554572642841</v>
      </c>
      <c r="I36" s="24">
        <f t="shared" si="2"/>
        <v>936.09959252374847</v>
      </c>
    </row>
    <row r="37" spans="1:9" ht="16" x14ac:dyDescent="0.2">
      <c r="A37" s="15" t="s">
        <v>90</v>
      </c>
      <c r="B37" s="15">
        <v>23</v>
      </c>
      <c r="C37" s="19">
        <v>20</v>
      </c>
      <c r="F37" s="24">
        <f t="shared" si="0"/>
        <v>537.70393856844737</v>
      </c>
      <c r="H37" s="24">
        <f t="shared" si="1"/>
        <v>308.8619286464284</v>
      </c>
      <c r="I37" s="24">
        <f t="shared" si="2"/>
        <v>936.09959252374847</v>
      </c>
    </row>
    <row r="38" spans="1:9" ht="16" x14ac:dyDescent="0.2">
      <c r="A38" s="15" t="s">
        <v>91</v>
      </c>
      <c r="B38" s="15">
        <v>27</v>
      </c>
      <c r="C38" s="19">
        <v>103</v>
      </c>
      <c r="F38" s="24">
        <f t="shared" si="0"/>
        <v>-711.35989162155283</v>
      </c>
      <c r="H38" s="24">
        <f t="shared" si="1"/>
        <v>184.26618392642834</v>
      </c>
      <c r="I38" s="24">
        <f t="shared" si="2"/>
        <v>2746.2059756437479</v>
      </c>
    </row>
    <row r="39" spans="1:9" ht="16" x14ac:dyDescent="0.2">
      <c r="A39" s="15" t="s">
        <v>92</v>
      </c>
      <c r="B39" s="15">
        <v>51</v>
      </c>
      <c r="C39" s="19">
        <v>60</v>
      </c>
      <c r="F39" s="24">
        <f t="shared" si="0"/>
        <v>98.044363928447197</v>
      </c>
      <c r="H39" s="24">
        <f t="shared" si="1"/>
        <v>108.69171560642818</v>
      </c>
      <c r="I39" s="24">
        <f t="shared" si="2"/>
        <v>88.440018123748246</v>
      </c>
    </row>
    <row r="40" spans="1:9" ht="16" x14ac:dyDescent="0.2">
      <c r="A40" s="15" t="s">
        <v>93</v>
      </c>
      <c r="B40" s="15">
        <v>18</v>
      </c>
      <c r="C40" s="19">
        <v>20</v>
      </c>
      <c r="F40" s="24">
        <f t="shared" si="0"/>
        <v>690.68266196844741</v>
      </c>
      <c r="H40" s="24">
        <f t="shared" si="1"/>
        <v>509.60660954642839</v>
      </c>
      <c r="I40" s="24">
        <f t="shared" si="2"/>
        <v>936.09959252374847</v>
      </c>
    </row>
    <row r="41" spans="1:9" ht="16" x14ac:dyDescent="0.2">
      <c r="A41" s="15" t="s">
        <v>94</v>
      </c>
      <c r="B41" s="15">
        <v>28</v>
      </c>
      <c r="C41" s="19">
        <v>60</v>
      </c>
      <c r="F41" s="24">
        <f t="shared" si="0"/>
        <v>-118.25350843155273</v>
      </c>
      <c r="H41" s="24">
        <f t="shared" si="1"/>
        <v>158.11724774642835</v>
      </c>
      <c r="I41" s="24">
        <f t="shared" si="2"/>
        <v>88.440018123748246</v>
      </c>
    </row>
    <row r="42" spans="1:9" ht="16" x14ac:dyDescent="0.2">
      <c r="A42" s="15" t="s">
        <v>95</v>
      </c>
      <c r="B42" s="15">
        <v>73</v>
      </c>
      <c r="C42" s="19">
        <v>15</v>
      </c>
      <c r="F42" s="24">
        <f t="shared" si="0"/>
        <v>-1154.2109549815527</v>
      </c>
      <c r="H42" s="24">
        <f t="shared" si="1"/>
        <v>1051.4151196464281</v>
      </c>
      <c r="I42" s="24">
        <f t="shared" si="2"/>
        <v>1267.0570393237485</v>
      </c>
    </row>
    <row r="43" spans="1:9" ht="16" x14ac:dyDescent="0.2">
      <c r="A43" s="15" t="s">
        <v>96</v>
      </c>
      <c r="B43" s="15">
        <v>26</v>
      </c>
      <c r="C43" s="19">
        <v>30</v>
      </c>
      <c r="F43" s="24">
        <f>(B43-$D$2)*(C43-$E$2)</f>
        <v>300.17202362844739</v>
      </c>
      <c r="H43" s="24">
        <f t="shared" si="1"/>
        <v>212.41512010642836</v>
      </c>
      <c r="I43" s="24">
        <f t="shared" si="2"/>
        <v>424.18469892374844</v>
      </c>
    </row>
    <row r="44" spans="1:9" ht="16" x14ac:dyDescent="0.2">
      <c r="A44" s="15" t="s">
        <v>97</v>
      </c>
      <c r="B44" s="15">
        <v>23</v>
      </c>
      <c r="C44" s="19">
        <v>60</v>
      </c>
      <c r="F44" s="24">
        <f t="shared" si="0"/>
        <v>-165.27478503155271</v>
      </c>
      <c r="H44" s="24">
        <f t="shared" si="1"/>
        <v>308.8619286464284</v>
      </c>
      <c r="I44" s="24">
        <f t="shared" si="2"/>
        <v>88.440018123748246</v>
      </c>
    </row>
    <row r="45" spans="1:9" ht="16" x14ac:dyDescent="0.2">
      <c r="A45" s="15" t="s">
        <v>98</v>
      </c>
      <c r="B45" s="15">
        <v>280</v>
      </c>
      <c r="C45" s="19">
        <v>45</v>
      </c>
      <c r="F45" s="24">
        <f t="shared" si="0"/>
        <v>-1339.7641464415533</v>
      </c>
      <c r="H45" s="24">
        <f t="shared" si="1"/>
        <v>57324.585330386421</v>
      </c>
      <c r="I45" s="24">
        <f t="shared" si="2"/>
        <v>31.312358523748333</v>
      </c>
    </row>
    <row r="46" spans="1:9" ht="16" x14ac:dyDescent="0.2">
      <c r="A46" s="15" t="s">
        <v>99</v>
      </c>
      <c r="B46" s="15">
        <v>23</v>
      </c>
      <c r="C46" s="19">
        <v>40</v>
      </c>
      <c r="F46" s="24">
        <f t="shared" si="0"/>
        <v>186.21457676844736</v>
      </c>
      <c r="H46" s="24">
        <f t="shared" si="1"/>
        <v>308.8619286464284</v>
      </c>
      <c r="I46" s="24">
        <f t="shared" si="2"/>
        <v>112.26980532374836</v>
      </c>
    </row>
    <row r="47" spans="1:9" ht="16" x14ac:dyDescent="0.2">
      <c r="A47" s="15" t="s">
        <v>102</v>
      </c>
      <c r="B47" s="15">
        <v>26</v>
      </c>
      <c r="C47" s="19">
        <v>39</v>
      </c>
      <c r="F47" s="24">
        <f t="shared" si="0"/>
        <v>169.00181081844735</v>
      </c>
      <c r="H47" s="24">
        <f t="shared" si="1"/>
        <v>212.41512010642836</v>
      </c>
      <c r="I47" s="24">
        <f t="shared" si="2"/>
        <v>134.46129468374838</v>
      </c>
    </row>
    <row r="48" spans="1:9" ht="16" x14ac:dyDescent="0.2">
      <c r="A48" s="16" t="s">
        <v>105</v>
      </c>
      <c r="B48" s="16">
        <v>32</v>
      </c>
      <c r="C48" s="16">
        <v>40</v>
      </c>
      <c r="F48" s="24">
        <f t="shared" si="0"/>
        <v>90.852874648447326</v>
      </c>
      <c r="H48" s="24">
        <f t="shared" si="1"/>
        <v>73.521503026428306</v>
      </c>
      <c r="I48" s="24">
        <f t="shared" si="2"/>
        <v>112.26980532374836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Regression Analysis</vt:lpstr>
      <vt:lpstr>Correlation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dc:creator>
  <cp:lastModifiedBy>Microsoft Office User</cp:lastModifiedBy>
  <dcterms:created xsi:type="dcterms:W3CDTF">2021-01-21T17:58:23Z</dcterms:created>
  <dcterms:modified xsi:type="dcterms:W3CDTF">2022-01-30T01:29:53Z</dcterms:modified>
</cp:coreProperties>
</file>