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uke\Desktop\"/>
    </mc:Choice>
  </mc:AlternateContent>
  <xr:revisionPtr revIDLastSave="0" documentId="8_{48E12F9C-8C57-441C-8DC1-31A3B07ADCB9}" xr6:coauthVersionLast="47" xr6:coauthVersionMax="47" xr10:uidLastSave="{00000000-0000-0000-0000-000000000000}"/>
  <bookViews>
    <workbookView xWindow="0" yWindow="0" windowWidth="20490" windowHeight="10920" activeTab="1" xr2:uid="{00000000-000D-0000-FFFF-FFFF00000000}"/>
  </bookViews>
  <sheets>
    <sheet name="Feuil1" sheetId="1" r:id="rId1"/>
    <sheet name="Sheet1" sheetId="2" r:id="rId2"/>
  </sheets>
  <definedNames>
    <definedName name="_xlnm._FilterDatabase" localSheetId="0" hidden="1">Feuil1!$A$1:$G$101</definedName>
    <definedName name="_xlnm.Print_Area" localSheetId="1">Sheet1!$A$2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2" l="1"/>
  <c r="J25" i="2"/>
  <c r="G28" i="2"/>
  <c r="G26" i="2"/>
  <c r="F28" i="2"/>
  <c r="D28" i="2"/>
  <c r="C28" i="2"/>
  <c r="E26" i="2"/>
  <c r="E14" i="2"/>
  <c r="D25" i="2" l="1"/>
  <c r="D17" i="2"/>
  <c r="D18" i="2"/>
  <c r="D19" i="2"/>
  <c r="D20" i="2"/>
  <c r="D21" i="2"/>
  <c r="D22" i="2"/>
  <c r="D23" i="2"/>
  <c r="D24" i="2"/>
  <c r="D10" i="2"/>
  <c r="D11" i="2"/>
  <c r="D12" i="2"/>
  <c r="D13" i="2"/>
  <c r="D7" i="2"/>
  <c r="D8" i="2"/>
  <c r="D9" i="2"/>
  <c r="F9" i="2" s="1"/>
  <c r="D6" i="2"/>
  <c r="C17" i="2"/>
  <c r="C18" i="2"/>
  <c r="C19" i="2"/>
  <c r="C20" i="2"/>
  <c r="C21" i="2"/>
  <c r="C22" i="2"/>
  <c r="C23" i="2"/>
  <c r="C24" i="2"/>
  <c r="C25" i="2"/>
  <c r="C7" i="2"/>
  <c r="C8" i="2"/>
  <c r="C10" i="2"/>
  <c r="C11" i="2"/>
  <c r="C12" i="2"/>
  <c r="C13" i="2"/>
  <c r="C6" i="2"/>
  <c r="G11" i="2" l="1"/>
  <c r="F11" i="2"/>
  <c r="G7" i="2"/>
  <c r="F7" i="2"/>
  <c r="F10" i="2"/>
  <c r="G10" i="2"/>
  <c r="G21" i="2"/>
  <c r="F21" i="2"/>
  <c r="G17" i="2"/>
  <c r="F17" i="2"/>
  <c r="C26" i="2"/>
  <c r="G22" i="2"/>
  <c r="F22" i="2"/>
  <c r="C14" i="2"/>
  <c r="F6" i="2"/>
  <c r="G6" i="2"/>
  <c r="D14" i="2"/>
  <c r="F13" i="2"/>
  <c r="G13" i="2"/>
  <c r="F24" i="2"/>
  <c r="G24" i="2"/>
  <c r="F20" i="2"/>
  <c r="G20" i="2"/>
  <c r="F25" i="2"/>
  <c r="G25" i="2"/>
  <c r="G8" i="2"/>
  <c r="F8" i="2"/>
  <c r="F18" i="2"/>
  <c r="D26" i="2"/>
  <c r="G18" i="2"/>
  <c r="F12" i="2"/>
  <c r="G12" i="2"/>
  <c r="G23" i="2"/>
  <c r="F23" i="2"/>
  <c r="G19" i="2"/>
  <c r="F19" i="2"/>
  <c r="F26" i="2" l="1"/>
  <c r="F14" i="2"/>
  <c r="G14" i="2"/>
</calcChain>
</file>

<file path=xl/sharedStrings.xml><?xml version="1.0" encoding="utf-8"?>
<sst xmlns="http://schemas.openxmlformats.org/spreadsheetml/2006/main" count="538" uniqueCount="152">
  <si>
    <t>Category</t>
  </si>
  <si>
    <t>Level 1</t>
  </si>
  <si>
    <t>Level 2</t>
  </si>
  <si>
    <t>Level 3</t>
  </si>
  <si>
    <t>2020-21 June YTD 2020-21 Budget</t>
  </si>
  <si>
    <t>2020-21 June YTD 2020-21 Actuals</t>
  </si>
  <si>
    <t>Period</t>
  </si>
  <si>
    <t>Revenues</t>
  </si>
  <si>
    <t>Net rates and utilities charges</t>
  </si>
  <si>
    <t>Utilities and other charges</t>
  </si>
  <si>
    <t>Garbage charges rev</t>
  </si>
  <si>
    <t>2020-21 June YTD</t>
  </si>
  <si>
    <t>Grants and contributions</t>
  </si>
  <si>
    <t>Cash donations and contributions</t>
  </si>
  <si>
    <t>Cash contribution op rev</t>
  </si>
  <si>
    <t>Fees and charges</t>
  </si>
  <si>
    <t>Town planning develop fee</t>
  </si>
  <si>
    <t>Traffic and reg park fees</t>
  </si>
  <si>
    <t>Other fees and charges</t>
  </si>
  <si>
    <t>Gain on disposal or revaluation of asset</t>
  </si>
  <si>
    <t>Gain on disposal of asset</t>
  </si>
  <si>
    <t>*Gain on disposal asset</t>
  </si>
  <si>
    <t>Expenses</t>
  </si>
  <si>
    <t>Employee expenses</t>
  </si>
  <si>
    <t>Employee wages expenses</t>
  </si>
  <si>
    <t>*Super Cnl cont exp</t>
  </si>
  <si>
    <t>*Leave entitlements exp</t>
  </si>
  <si>
    <t>*Labour recovery</t>
  </si>
  <si>
    <t>Materials and services</t>
  </si>
  <si>
    <t>Service contracts exp</t>
  </si>
  <si>
    <t>Labour contracts exp</t>
  </si>
  <si>
    <t>Engineering consult exp</t>
  </si>
  <si>
    <t>Finance consult exp</t>
  </si>
  <si>
    <t>Advertising consult exp</t>
  </si>
  <si>
    <t>Depreciation</t>
  </si>
  <si>
    <t>*Depn drainage</t>
  </si>
  <si>
    <t>Internal expense sources</t>
  </si>
  <si>
    <t>Internal trading expense</t>
  </si>
  <si>
    <t>Fleet Cost Recovery</t>
  </si>
  <si>
    <t>Finance costs</t>
  </si>
  <si>
    <t>Bank agency charges w GST</t>
  </si>
  <si>
    <t>Loss on disposal and write off of assets</t>
  </si>
  <si>
    <t>Loss on write off assets</t>
  </si>
  <si>
    <t>Other expenses</t>
  </si>
  <si>
    <t>General expenses</t>
  </si>
  <si>
    <t>*Councillor wages exp</t>
  </si>
  <si>
    <t>Amortisation of intangibles</t>
  </si>
  <si>
    <t>*Amortisation intangibles</t>
  </si>
  <si>
    <t>General rates</t>
  </si>
  <si>
    <t>General rates rev</t>
  </si>
  <si>
    <t>Discount and Concession</t>
  </si>
  <si>
    <t>On time payment discount</t>
  </si>
  <si>
    <t>Other revenue</t>
  </si>
  <si>
    <t>Hire Council f'ties rev</t>
  </si>
  <si>
    <t>Commissions rev</t>
  </si>
  <si>
    <t>Change of ownership fees</t>
  </si>
  <si>
    <t>Internal revenue sources</t>
  </si>
  <si>
    <t>Internal trading revenue</t>
  </si>
  <si>
    <t>Equipment Use Recovery</t>
  </si>
  <si>
    <t>Interest revenue</t>
  </si>
  <si>
    <t>Interest investments rev</t>
  </si>
  <si>
    <t>Rate utility interest rev</t>
  </si>
  <si>
    <t>*Emp allowance exp</t>
  </si>
  <si>
    <t>Fringe benefits tax exp</t>
  </si>
  <si>
    <t>Remuneration Vehicle Usage</t>
  </si>
  <si>
    <t>Materials exp</t>
  </si>
  <si>
    <t>Rental and leases exp</t>
  </si>
  <si>
    <t>Conferences deputations</t>
  </si>
  <si>
    <t>Entertainment expenses</t>
  </si>
  <si>
    <t>*Minor equip Ips Waste</t>
  </si>
  <si>
    <t>*Stocktake adjust acc</t>
  </si>
  <si>
    <t>*Depn bldgs &amp; struct</t>
  </si>
  <si>
    <t>Expense Allocation</t>
  </si>
  <si>
    <t>*Expense Allocated In</t>
  </si>
  <si>
    <t>QTC finance costs</t>
  </si>
  <si>
    <t>Bank agncy chrgs GST free</t>
  </si>
  <si>
    <t>*Loss on disposal assets</t>
  </si>
  <si>
    <t>Operating lease rentals</t>
  </si>
  <si>
    <t>Enviroplan levy rev</t>
  </si>
  <si>
    <t>Government grants and subsidies</t>
  </si>
  <si>
    <t>Govt grant subsidy op rev</t>
  </si>
  <si>
    <t>Waste disposal fees</t>
  </si>
  <si>
    <t>Hlth animal cemetery fees</t>
  </si>
  <si>
    <t>*Emp wages expense</t>
  </si>
  <si>
    <t>Other services exp</t>
  </si>
  <si>
    <t>Maintenance exp</t>
  </si>
  <si>
    <t>Legal expenses</t>
  </si>
  <si>
    <t>Environmental consult exp</t>
  </si>
  <si>
    <t>Management consult exp</t>
  </si>
  <si>
    <t>Info tech consult exp</t>
  </si>
  <si>
    <t>*Depn Right of Use Asset</t>
  </si>
  <si>
    <t>*Depn other assets</t>
  </si>
  <si>
    <t>*Equip usage charge out</t>
  </si>
  <si>
    <t>*Expense Allocated Out</t>
  </si>
  <si>
    <t>Other finance costs</t>
  </si>
  <si>
    <t>Council insurance premium</t>
  </si>
  <si>
    <t>Revaluation decrement on assets</t>
  </si>
  <si>
    <t>Landfill Rehabilitation Expense</t>
  </si>
  <si>
    <t>Rural fire levy rev</t>
  </si>
  <si>
    <t>Pensioner concession disc</t>
  </si>
  <si>
    <t>Asset donations and contributions</t>
  </si>
  <si>
    <t>Donated asset rev</t>
  </si>
  <si>
    <t>Govt grnt subsidy cap rev</t>
  </si>
  <si>
    <t>Cash contribution cap rev</t>
  </si>
  <si>
    <t>Dividends received rev</t>
  </si>
  <si>
    <t>QUU Tax Revenue</t>
  </si>
  <si>
    <t>Rent Council f'ties rev</t>
  </si>
  <si>
    <t>Sale stock merch'dise rev</t>
  </si>
  <si>
    <t>Vehicle lease fees rev</t>
  </si>
  <si>
    <t>Library fees and fines</t>
  </si>
  <si>
    <t>Sales contracts and recoverable works</t>
  </si>
  <si>
    <t>Sales contracts recover</t>
  </si>
  <si>
    <t>*Labour charged in</t>
  </si>
  <si>
    <t>Workers compensation exp</t>
  </si>
  <si>
    <t>Miscellaneous consult exp</t>
  </si>
  <si>
    <t>Communications exp</t>
  </si>
  <si>
    <t>Minor equipment</t>
  </si>
  <si>
    <t>Tax equivalents expense</t>
  </si>
  <si>
    <t>Community service obligations expense</t>
  </si>
  <si>
    <t>CSO expense</t>
  </si>
  <si>
    <t>Donation comm orgs reptbl</t>
  </si>
  <si>
    <t>Contributions non reptbl</t>
  </si>
  <si>
    <t>Bad and doubtful debts</t>
  </si>
  <si>
    <t>Property related chg rev</t>
  </si>
  <si>
    <t>Other sundry receipts</t>
  </si>
  <si>
    <t>Civic Centre services fee</t>
  </si>
  <si>
    <t>Tax equivalents revenue</t>
  </si>
  <si>
    <t>Community service obligations revenue</t>
  </si>
  <si>
    <t>CSO revenue</t>
  </si>
  <si>
    <t>*Emp overtime expense</t>
  </si>
  <si>
    <t>Utilities expense</t>
  </si>
  <si>
    <t>Other goods exp</t>
  </si>
  <si>
    <t>Motor vehicle expenses</t>
  </si>
  <si>
    <t>Advertising promotion exp</t>
  </si>
  <si>
    <t>*Depn road bridge &amp; ftpth</t>
  </si>
  <si>
    <t>*Depn plant &amp; equipment</t>
  </si>
  <si>
    <t>Internal Trading Expense</t>
  </si>
  <si>
    <t>Int exp offset (mkt real)</t>
  </si>
  <si>
    <t>Audit services</t>
  </si>
  <si>
    <t xml:space="preserve">Budget vs. Actual </t>
  </si>
  <si>
    <t>Figures in USD</t>
  </si>
  <si>
    <t>Budget</t>
  </si>
  <si>
    <t>Actual</t>
  </si>
  <si>
    <t>Variance</t>
  </si>
  <si>
    <t>Var%</t>
  </si>
  <si>
    <t>Revenue:</t>
  </si>
  <si>
    <t>Expenses:</t>
  </si>
  <si>
    <t>Total Revenue</t>
  </si>
  <si>
    <t>Total Expenses</t>
  </si>
  <si>
    <t>Budget vs. Actual Income</t>
  </si>
  <si>
    <t>Actual Expenses Breakdown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</si>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</sst>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%_);\(0.0%\)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3" tint="9.9978637043366805E-2"/>
      <name val="Aptos Narrow"/>
      <family val="2"/>
      <scheme val="minor"/>
    </font>
    <font>
      <b/>
      <i/>
      <sz val="12"/>
      <color theme="0"/>
      <name val="Calibri"/>
      <family val="2"/>
    </font>
    <font>
      <b/>
      <sz val="14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293D68"/>
        <bgColor rgb="FF293D68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21" fillId="35" borderId="0" xfId="0" applyFont="1" applyFill="1" applyAlignment="1">
      <alignment horizontal="center" vertical="center"/>
    </xf>
    <xf numFmtId="0" fontId="22" fillId="33" borderId="0" xfId="0" applyFont="1" applyFill="1"/>
    <xf numFmtId="0" fontId="0" fillId="33" borderId="11" xfId="0" applyFill="1" applyBorder="1"/>
    <xf numFmtId="0" fontId="23" fillId="33" borderId="0" xfId="0" applyFont="1" applyFill="1"/>
    <xf numFmtId="37" fontId="0" fillId="33" borderId="0" xfId="0" applyNumberFormat="1" applyFill="1"/>
    <xf numFmtId="37" fontId="0" fillId="33" borderId="11" xfId="0" applyNumberFormat="1" applyFill="1" applyBorder="1"/>
    <xf numFmtId="37" fontId="16" fillId="33" borderId="0" xfId="0" applyNumberFormat="1" applyFont="1" applyFill="1"/>
    <xf numFmtId="0" fontId="21" fillId="35" borderId="0" xfId="0" applyFont="1" applyFill="1" applyAlignment="1">
      <alignment horizontal="center"/>
    </xf>
    <xf numFmtId="165" fontId="0" fillId="33" borderId="0" xfId="42" applyNumberFormat="1" applyFont="1" applyFill="1"/>
    <xf numFmtId="165" fontId="0" fillId="33" borderId="11" xfId="42" applyNumberFormat="1" applyFont="1" applyFill="1" applyBorder="1"/>
    <xf numFmtId="0" fontId="24" fillId="34" borderId="0" xfId="0" applyFont="1" applyFill="1"/>
    <xf numFmtId="0" fontId="20" fillId="33" borderId="10" xfId="0" applyFont="1" applyFill="1" applyBorder="1"/>
    <xf numFmtId="0" fontId="20" fillId="33" borderId="0" xfId="0" applyFont="1" applyFill="1"/>
    <xf numFmtId="164" fontId="16" fillId="33" borderId="0" xfId="42" applyNumberFormat="1" applyFont="1" applyFill="1"/>
    <xf numFmtId="0" fontId="13" fillId="35" borderId="13" xfId="0" applyFont="1" applyFill="1" applyBorder="1"/>
    <xf numFmtId="37" fontId="13" fillId="35" borderId="12" xfId="0" applyNumberFormat="1" applyFont="1" applyFill="1" applyBorder="1"/>
    <xf numFmtId="0" fontId="13" fillId="35" borderId="12" xfId="0" applyFont="1" applyFill="1" applyBorder="1"/>
    <xf numFmtId="164" fontId="13" fillId="35" borderId="14" xfId="42" applyNumberFormat="1" applyFont="1" applyFill="1" applyBorder="1"/>
    <xf numFmtId="0" fontId="25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</dxf>
    <dxf>
      <font>
        <color theme="6" tint="-0.24994659260841701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Sheet1!$B$6:$B$13</c:f>
              <c:strCache>
                <c:ptCount val="8"/>
                <c:pt idx="0">
                  <c:v>Net rates and utilities charges</c:v>
                </c:pt>
                <c:pt idx="1">
                  <c:v>Grants and contributions</c:v>
                </c:pt>
                <c:pt idx="2">
                  <c:v>Fees and charges</c:v>
                </c:pt>
                <c:pt idx="3">
                  <c:v>Gain on disposal or revaluation of asset</c:v>
                </c:pt>
                <c:pt idx="4">
                  <c:v>Other revenue</c:v>
                </c:pt>
                <c:pt idx="5">
                  <c:v>Internal revenue sources</c:v>
                </c:pt>
                <c:pt idx="6">
                  <c:v>Interest revenue</c:v>
                </c:pt>
                <c:pt idx="7">
                  <c:v>Sales contracts and recoverable works</c:v>
                </c:pt>
              </c:strCache>
            </c:strRef>
          </c:cat>
          <c:val>
            <c:numRef>
              <c:f>Sheet1!$C$6:$C$13</c:f>
              <c:numCache>
                <c:formatCode>#,##0_);\(#,##0\)</c:formatCode>
                <c:ptCount val="8"/>
                <c:pt idx="0">
                  <c:v>213789333</c:v>
                </c:pt>
                <c:pt idx="1">
                  <c:v>114694802</c:v>
                </c:pt>
                <c:pt idx="2">
                  <c:v>29614311</c:v>
                </c:pt>
                <c:pt idx="3">
                  <c:v>0</c:v>
                </c:pt>
                <c:pt idx="4">
                  <c:v>33510924</c:v>
                </c:pt>
                <c:pt idx="5">
                  <c:v>26471693</c:v>
                </c:pt>
                <c:pt idx="6">
                  <c:v>2034880</c:v>
                </c:pt>
                <c:pt idx="7">
                  <c:v>3525946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B-4E6B-AB0B-2B010839BAF7}"/>
            </c:ext>
          </c:extLst>
        </c:ser>
        <c:ser>
          <c:idx val="1"/>
          <c:order val="1"/>
          <c:tx>
            <c:v>Actual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Sheet1!$B$6:$B$13</c:f>
              <c:strCache>
                <c:ptCount val="8"/>
                <c:pt idx="0">
                  <c:v>Net rates and utilities charges</c:v>
                </c:pt>
                <c:pt idx="1">
                  <c:v>Grants and contributions</c:v>
                </c:pt>
                <c:pt idx="2">
                  <c:v>Fees and charges</c:v>
                </c:pt>
                <c:pt idx="3">
                  <c:v>Gain on disposal or revaluation of asset</c:v>
                </c:pt>
                <c:pt idx="4">
                  <c:v>Other revenue</c:v>
                </c:pt>
                <c:pt idx="5">
                  <c:v>Internal revenue sources</c:v>
                </c:pt>
                <c:pt idx="6">
                  <c:v>Interest revenue</c:v>
                </c:pt>
                <c:pt idx="7">
                  <c:v>Sales contracts and recoverable works</c:v>
                </c:pt>
              </c:strCache>
            </c:strRef>
          </c:cat>
          <c:val>
            <c:numRef>
              <c:f>Sheet1!$D$6:$D$13</c:f>
              <c:numCache>
                <c:formatCode>#,##0_);\(#,##0\)</c:formatCode>
                <c:ptCount val="8"/>
                <c:pt idx="0">
                  <c:v>214124562</c:v>
                </c:pt>
                <c:pt idx="1">
                  <c:v>137881122</c:v>
                </c:pt>
                <c:pt idx="2">
                  <c:v>31643246</c:v>
                </c:pt>
                <c:pt idx="3">
                  <c:v>241265</c:v>
                </c:pt>
                <c:pt idx="4">
                  <c:v>35839343</c:v>
                </c:pt>
                <c:pt idx="5">
                  <c:v>23952088</c:v>
                </c:pt>
                <c:pt idx="6">
                  <c:v>2091514</c:v>
                </c:pt>
                <c:pt idx="7">
                  <c:v>3676189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B-4E6B-AB0B-2B010839BA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383775"/>
        <c:axId val="992391455"/>
      </c:barChart>
      <c:catAx>
        <c:axId val="9923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992391455"/>
        <c:crosses val="autoZero"/>
        <c:auto val="0"/>
        <c:lblAlgn val="ctr"/>
        <c:lblOffset val="100"/>
        <c:noMultiLvlLbl val="0"/>
      </c:catAx>
      <c:valAx>
        <c:axId val="992391455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837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28-E2A0-4E64-A703-0591D43A57C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9-E2A0-4E64-A703-0591D43A57C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2A-E2A0-4E64-A703-0591D43A57C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B-E2A0-4E64-A703-0591D43A57C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C-E2A0-4E64-A703-0591D43A57C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D-E2A0-4E64-A703-0591D43A57C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E-E2A0-4E64-A703-0591D43A57C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F-E2A0-4E64-A703-0591D43A57C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30-E2A0-4E64-A703-0591D43A57C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Sheet1!$B$17:$B$25</c:f>
              <c:strCache>
                <c:ptCount val="9"/>
                <c:pt idx="0">
                  <c:v>Employee expenses</c:v>
                </c:pt>
                <c:pt idx="1">
                  <c:v>Materials and services</c:v>
                </c:pt>
                <c:pt idx="2">
                  <c:v>Depreciation</c:v>
                </c:pt>
                <c:pt idx="3">
                  <c:v>Internal expense sources</c:v>
                </c:pt>
                <c:pt idx="4">
                  <c:v>Finance costs</c:v>
                </c:pt>
                <c:pt idx="5">
                  <c:v>Loss on disposal and write off of assets</c:v>
                </c:pt>
                <c:pt idx="6">
                  <c:v>Other expenses</c:v>
                </c:pt>
                <c:pt idx="7">
                  <c:v>Amortisation of intangibles</c:v>
                </c:pt>
                <c:pt idx="8">
                  <c:v>Revaluation decrement on assets</c:v>
                </c:pt>
              </c:strCache>
            </c:strRef>
          </c:cat>
          <c:val>
            <c:numRef>
              <c:f>Sheet1!$D$17:$D$25</c:f>
              <c:numCache>
                <c:formatCode>#,##0_);\(#,##0\)</c:formatCode>
                <c:ptCount val="9"/>
                <c:pt idx="0">
                  <c:v>108339851</c:v>
                </c:pt>
                <c:pt idx="1">
                  <c:v>94536524</c:v>
                </c:pt>
                <c:pt idx="2">
                  <c:v>76285901</c:v>
                </c:pt>
                <c:pt idx="3">
                  <c:v>22387095</c:v>
                </c:pt>
                <c:pt idx="4">
                  <c:v>17285840</c:v>
                </c:pt>
                <c:pt idx="5">
                  <c:v>9597244</c:v>
                </c:pt>
                <c:pt idx="6">
                  <c:v>8038376</c:v>
                </c:pt>
                <c:pt idx="7">
                  <c:v>4782493</c:v>
                </c:pt>
                <c:pt idx="8">
                  <c:v>4279521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2A0-4E64-A703-0591D43A57C2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2A0-4E64-A703-0591D43A5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2A0-4E64-A703-0591D43A57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2A0-4E64-A703-0591D43A57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2A0-4E64-A703-0591D43A57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2A0-4E64-A703-0591D43A57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2A0-4E64-A703-0591D43A57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2A0-4E64-A703-0591D43A57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2A0-4E64-A703-0591D43A57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2A0-4E64-A703-0591D43A57C2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Sheet1!$B$17:$B$25</c:f>
              <c:strCache>
                <c:ptCount val="9"/>
                <c:pt idx="0">
                  <c:v>Employee expenses</c:v>
                </c:pt>
                <c:pt idx="1">
                  <c:v>Materials and services</c:v>
                </c:pt>
                <c:pt idx="2">
                  <c:v>Depreciation</c:v>
                </c:pt>
                <c:pt idx="3">
                  <c:v>Internal expense sources</c:v>
                </c:pt>
                <c:pt idx="4">
                  <c:v>Finance costs</c:v>
                </c:pt>
                <c:pt idx="5">
                  <c:v>Loss on disposal and write off of assets</c:v>
                </c:pt>
                <c:pt idx="6">
                  <c:v>Other expenses</c:v>
                </c:pt>
                <c:pt idx="7">
                  <c:v>Amortisation of intangibles</c:v>
                </c:pt>
                <c:pt idx="8">
                  <c:v>Revaluation decrement on assets</c:v>
                </c:pt>
              </c:strCache>
            </c:strRef>
          </c:cat>
          <c:val>
            <c:numRef>
              <c:f>Sheet1!$D$17:$D$25</c:f>
              <c:numCache>
                <c:formatCode>#,##0_);\(#,##0\)</c:formatCode>
                <c:ptCount val="9"/>
                <c:pt idx="0">
                  <c:v>108339851</c:v>
                </c:pt>
                <c:pt idx="1">
                  <c:v>94536524</c:v>
                </c:pt>
                <c:pt idx="2">
                  <c:v>76285901</c:v>
                </c:pt>
                <c:pt idx="3">
                  <c:v>22387095</c:v>
                </c:pt>
                <c:pt idx="4">
                  <c:v>17285840</c:v>
                </c:pt>
                <c:pt idx="5">
                  <c:v>9597244</c:v>
                </c:pt>
                <c:pt idx="6">
                  <c:v>8038376</c:v>
                </c:pt>
                <c:pt idx="7">
                  <c:v>4782493</c:v>
                </c:pt>
                <c:pt idx="8">
                  <c:v>4279521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A0-4E64-A703-0591D43A57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109536</xdr:rowOff>
    </xdr:from>
    <xdr:to>
      <xdr:col>19</xdr:col>
      <xdr:colOff>57150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8A514-8466-87D5-A3D4-256D565B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20143</xdr:colOff>
      <xdr:row>21</xdr:row>
      <xdr:rowOff>148167</xdr:rowOff>
    </xdr:from>
    <xdr:to>
      <xdr:col>21</xdr:col>
      <xdr:colOff>422651</xdr:colOff>
      <xdr:row>40</xdr:row>
      <xdr:rowOff>121538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B2787-6F00-4F35-BB50-39068CC9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D30" sqref="D30"/>
    </sheetView>
  </sheetViews>
  <sheetFormatPr defaultRowHeight="15" x14ac:dyDescent="0.25"/>
  <cols>
    <col min="1" max="1" width="9.28515625" bestFit="1" customWidth="1"/>
    <col min="2" max="2" width="36.85546875" bestFit="1" customWidth="1"/>
    <col min="3" max="3" width="36.42578125" bestFit="1" customWidth="1"/>
    <col min="4" max="4" width="28.5703125" bestFit="1" customWidth="1"/>
    <col min="5" max="5" width="30.140625" bestFit="1" customWidth="1"/>
    <col min="6" max="6" width="30.7109375" bestFit="1" customWidth="1"/>
    <col min="7" max="7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32986129</v>
      </c>
      <c r="F2">
        <v>33079182</v>
      </c>
      <c r="G2" t="s">
        <v>11</v>
      </c>
    </row>
    <row r="3" spans="1:7" x14ac:dyDescent="0.25">
      <c r="A3" t="s">
        <v>7</v>
      </c>
      <c r="B3" t="s">
        <v>12</v>
      </c>
      <c r="C3" t="s">
        <v>13</v>
      </c>
      <c r="D3" t="s">
        <v>14</v>
      </c>
      <c r="E3">
        <v>38760</v>
      </c>
      <c r="F3">
        <v>67097</v>
      </c>
      <c r="G3" t="s">
        <v>11</v>
      </c>
    </row>
    <row r="4" spans="1:7" x14ac:dyDescent="0.25">
      <c r="A4" t="s">
        <v>7</v>
      </c>
      <c r="B4" t="s">
        <v>15</v>
      </c>
      <c r="C4" t="s">
        <v>15</v>
      </c>
      <c r="D4" t="s">
        <v>16</v>
      </c>
      <c r="E4">
        <v>13700000</v>
      </c>
      <c r="F4">
        <v>14698738</v>
      </c>
      <c r="G4" t="s">
        <v>11</v>
      </c>
    </row>
    <row r="5" spans="1:7" x14ac:dyDescent="0.25">
      <c r="A5" t="s">
        <v>7</v>
      </c>
      <c r="B5" t="s">
        <v>15</v>
      </c>
      <c r="C5" t="s">
        <v>15</v>
      </c>
      <c r="D5" t="s">
        <v>17</v>
      </c>
      <c r="E5">
        <v>2557704</v>
      </c>
      <c r="F5">
        <v>2456760</v>
      </c>
      <c r="G5" t="s">
        <v>11</v>
      </c>
    </row>
    <row r="6" spans="1:7" x14ac:dyDescent="0.25">
      <c r="A6" t="s">
        <v>7</v>
      </c>
      <c r="B6" t="s">
        <v>15</v>
      </c>
      <c r="C6" t="s">
        <v>15</v>
      </c>
      <c r="D6" t="s">
        <v>18</v>
      </c>
      <c r="E6">
        <v>1969892</v>
      </c>
      <c r="F6">
        <v>1873011</v>
      </c>
      <c r="G6" t="s">
        <v>11</v>
      </c>
    </row>
    <row r="7" spans="1:7" x14ac:dyDescent="0.25">
      <c r="A7" t="s">
        <v>7</v>
      </c>
      <c r="B7" t="s">
        <v>19</v>
      </c>
      <c r="C7" t="s">
        <v>20</v>
      </c>
      <c r="D7" t="s">
        <v>21</v>
      </c>
      <c r="E7">
        <v>0</v>
      </c>
      <c r="F7">
        <v>241265</v>
      </c>
      <c r="G7" t="s">
        <v>11</v>
      </c>
    </row>
    <row r="8" spans="1:7" x14ac:dyDescent="0.25">
      <c r="A8" t="s">
        <v>22</v>
      </c>
      <c r="B8" t="s">
        <v>23</v>
      </c>
      <c r="C8" t="s">
        <v>24</v>
      </c>
      <c r="D8" t="s">
        <v>25</v>
      </c>
      <c r="E8">
        <v>12342682</v>
      </c>
      <c r="F8">
        <v>11998351</v>
      </c>
      <c r="G8" t="s">
        <v>11</v>
      </c>
    </row>
    <row r="9" spans="1:7" x14ac:dyDescent="0.25">
      <c r="A9" t="s">
        <v>22</v>
      </c>
      <c r="B9" t="s">
        <v>23</v>
      </c>
      <c r="C9" t="s">
        <v>24</v>
      </c>
      <c r="D9" t="s">
        <v>26</v>
      </c>
      <c r="E9">
        <v>11716726</v>
      </c>
      <c r="F9">
        <v>11373677</v>
      </c>
      <c r="G9" t="s">
        <v>11</v>
      </c>
    </row>
    <row r="10" spans="1:7" x14ac:dyDescent="0.25">
      <c r="A10" t="s">
        <v>22</v>
      </c>
      <c r="B10" t="s">
        <v>23</v>
      </c>
      <c r="C10" t="s">
        <v>24</v>
      </c>
      <c r="D10" t="s">
        <v>27</v>
      </c>
      <c r="E10">
        <v>-121728052</v>
      </c>
      <c r="F10">
        <v>-111611815</v>
      </c>
      <c r="G10" t="s">
        <v>11</v>
      </c>
    </row>
    <row r="11" spans="1:7" x14ac:dyDescent="0.25">
      <c r="A11" t="s">
        <v>22</v>
      </c>
      <c r="B11" t="s">
        <v>28</v>
      </c>
      <c r="C11" t="s">
        <v>28</v>
      </c>
      <c r="D11" t="s">
        <v>29</v>
      </c>
      <c r="E11">
        <v>36892928</v>
      </c>
      <c r="F11">
        <v>34283502</v>
      </c>
      <c r="G11" t="s">
        <v>11</v>
      </c>
    </row>
    <row r="12" spans="1:7" x14ac:dyDescent="0.25">
      <c r="A12" t="s">
        <v>22</v>
      </c>
      <c r="B12" t="s">
        <v>28</v>
      </c>
      <c r="C12" t="s">
        <v>28</v>
      </c>
      <c r="D12" t="s">
        <v>30</v>
      </c>
      <c r="E12">
        <v>3407584</v>
      </c>
      <c r="F12">
        <v>4512310</v>
      </c>
      <c r="G12" t="s">
        <v>11</v>
      </c>
    </row>
    <row r="13" spans="1:7" x14ac:dyDescent="0.25">
      <c r="A13" t="s">
        <v>22</v>
      </c>
      <c r="B13" t="s">
        <v>28</v>
      </c>
      <c r="C13" t="s">
        <v>28</v>
      </c>
      <c r="D13" t="s">
        <v>31</v>
      </c>
      <c r="E13">
        <v>907765</v>
      </c>
      <c r="F13">
        <v>951307</v>
      </c>
      <c r="G13" t="s">
        <v>11</v>
      </c>
    </row>
    <row r="14" spans="1:7" x14ac:dyDescent="0.25">
      <c r="A14" t="s">
        <v>22</v>
      </c>
      <c r="B14" t="s">
        <v>28</v>
      </c>
      <c r="C14" t="s">
        <v>28</v>
      </c>
      <c r="D14" t="s">
        <v>32</v>
      </c>
      <c r="E14">
        <v>84000</v>
      </c>
      <c r="F14">
        <v>89356</v>
      </c>
      <c r="G14" t="s">
        <v>11</v>
      </c>
    </row>
    <row r="15" spans="1:7" x14ac:dyDescent="0.25">
      <c r="A15" t="s">
        <v>22</v>
      </c>
      <c r="B15" t="s">
        <v>28</v>
      </c>
      <c r="C15" t="s">
        <v>28</v>
      </c>
      <c r="D15" t="s">
        <v>33</v>
      </c>
      <c r="E15">
        <v>19000</v>
      </c>
      <c r="F15">
        <v>2085</v>
      </c>
      <c r="G15" t="s">
        <v>11</v>
      </c>
    </row>
    <row r="16" spans="1:7" x14ac:dyDescent="0.25">
      <c r="A16" t="s">
        <v>22</v>
      </c>
      <c r="B16" t="s">
        <v>34</v>
      </c>
      <c r="C16" t="s">
        <v>34</v>
      </c>
      <c r="D16" t="s">
        <v>35</v>
      </c>
      <c r="E16">
        <v>9212348</v>
      </c>
      <c r="F16">
        <v>9258873</v>
      </c>
      <c r="G16" t="s">
        <v>11</v>
      </c>
    </row>
    <row r="17" spans="1:7" x14ac:dyDescent="0.25">
      <c r="A17" t="s">
        <v>22</v>
      </c>
      <c r="B17" t="s">
        <v>36</v>
      </c>
      <c r="C17" t="s">
        <v>37</v>
      </c>
      <c r="D17" t="s">
        <v>38</v>
      </c>
      <c r="E17">
        <v>0</v>
      </c>
      <c r="F17">
        <v>464412</v>
      </c>
      <c r="G17" t="s">
        <v>11</v>
      </c>
    </row>
    <row r="18" spans="1:7" x14ac:dyDescent="0.25">
      <c r="A18" t="s">
        <v>22</v>
      </c>
      <c r="B18" t="s">
        <v>39</v>
      </c>
      <c r="C18" t="s">
        <v>39</v>
      </c>
      <c r="D18" t="s">
        <v>40</v>
      </c>
      <c r="E18">
        <v>348300</v>
      </c>
      <c r="F18">
        <v>332111</v>
      </c>
      <c r="G18" t="s">
        <v>11</v>
      </c>
    </row>
    <row r="19" spans="1:7" x14ac:dyDescent="0.25">
      <c r="A19" t="s">
        <v>22</v>
      </c>
      <c r="B19" t="s">
        <v>41</v>
      </c>
      <c r="C19" t="s">
        <v>41</v>
      </c>
      <c r="D19" t="s">
        <v>42</v>
      </c>
      <c r="E19">
        <v>7000000</v>
      </c>
      <c r="F19">
        <v>9339761</v>
      </c>
      <c r="G19" t="s">
        <v>11</v>
      </c>
    </row>
    <row r="20" spans="1:7" x14ac:dyDescent="0.25">
      <c r="A20" t="s">
        <v>22</v>
      </c>
      <c r="B20" t="s">
        <v>43</v>
      </c>
      <c r="C20" t="s">
        <v>43</v>
      </c>
      <c r="D20" t="s">
        <v>44</v>
      </c>
      <c r="E20">
        <v>1678989</v>
      </c>
      <c r="F20">
        <v>3056589</v>
      </c>
      <c r="G20" t="s">
        <v>11</v>
      </c>
    </row>
    <row r="21" spans="1:7" x14ac:dyDescent="0.25">
      <c r="A21" t="s">
        <v>22</v>
      </c>
      <c r="B21" t="s">
        <v>43</v>
      </c>
      <c r="C21" t="s">
        <v>43</v>
      </c>
      <c r="D21" t="s">
        <v>45</v>
      </c>
      <c r="E21">
        <v>1223720</v>
      </c>
      <c r="F21">
        <v>1204342</v>
      </c>
      <c r="G21" t="s">
        <v>11</v>
      </c>
    </row>
    <row r="22" spans="1:7" x14ac:dyDescent="0.25">
      <c r="A22" t="s">
        <v>22</v>
      </c>
      <c r="B22" t="s">
        <v>46</v>
      </c>
      <c r="C22" t="s">
        <v>46</v>
      </c>
      <c r="D22" t="s">
        <v>47</v>
      </c>
      <c r="E22">
        <v>4774582</v>
      </c>
      <c r="F22">
        <v>4782493</v>
      </c>
      <c r="G22" t="s">
        <v>11</v>
      </c>
    </row>
    <row r="23" spans="1:7" x14ac:dyDescent="0.25">
      <c r="A23" t="s">
        <v>7</v>
      </c>
      <c r="B23" t="s">
        <v>8</v>
      </c>
      <c r="C23" t="s">
        <v>48</v>
      </c>
      <c r="D23" t="s">
        <v>49</v>
      </c>
      <c r="E23">
        <v>187946000</v>
      </c>
      <c r="F23">
        <v>188373438</v>
      </c>
      <c r="G23" t="s">
        <v>11</v>
      </c>
    </row>
    <row r="24" spans="1:7" x14ac:dyDescent="0.25">
      <c r="A24" t="s">
        <v>7</v>
      </c>
      <c r="B24" t="s">
        <v>8</v>
      </c>
      <c r="C24" t="s">
        <v>50</v>
      </c>
      <c r="D24" t="s">
        <v>51</v>
      </c>
      <c r="E24">
        <v>-9826000</v>
      </c>
      <c r="F24">
        <v>-9690400</v>
      </c>
      <c r="G24" t="s">
        <v>11</v>
      </c>
    </row>
    <row r="25" spans="1:7" x14ac:dyDescent="0.25">
      <c r="A25" t="s">
        <v>7</v>
      </c>
      <c r="B25" t="s">
        <v>52</v>
      </c>
      <c r="C25" t="s">
        <v>52</v>
      </c>
      <c r="D25" t="s">
        <v>53</v>
      </c>
      <c r="E25">
        <v>317974</v>
      </c>
      <c r="F25">
        <v>494426</v>
      </c>
      <c r="G25" t="s">
        <v>11</v>
      </c>
    </row>
    <row r="26" spans="1:7" x14ac:dyDescent="0.25">
      <c r="A26" t="s">
        <v>7</v>
      </c>
      <c r="B26" t="s">
        <v>52</v>
      </c>
      <c r="C26" t="s">
        <v>52</v>
      </c>
      <c r="D26" t="s">
        <v>54</v>
      </c>
      <c r="E26">
        <v>295957</v>
      </c>
      <c r="F26">
        <v>276704</v>
      </c>
      <c r="G26" t="s">
        <v>11</v>
      </c>
    </row>
    <row r="27" spans="1:7" x14ac:dyDescent="0.25">
      <c r="A27" t="s">
        <v>7</v>
      </c>
      <c r="B27" t="s">
        <v>15</v>
      </c>
      <c r="C27" t="s">
        <v>15</v>
      </c>
      <c r="D27" t="s">
        <v>55</v>
      </c>
      <c r="E27">
        <v>478900</v>
      </c>
      <c r="F27">
        <v>404465</v>
      </c>
      <c r="G27" t="s">
        <v>11</v>
      </c>
    </row>
    <row r="28" spans="1:7" x14ac:dyDescent="0.25">
      <c r="A28" t="s">
        <v>7</v>
      </c>
      <c r="B28" t="s">
        <v>56</v>
      </c>
      <c r="C28" t="s">
        <v>57</v>
      </c>
      <c r="D28" t="s">
        <v>58</v>
      </c>
      <c r="E28">
        <v>14283583</v>
      </c>
      <c r="F28">
        <v>14262272</v>
      </c>
      <c r="G28" t="s">
        <v>11</v>
      </c>
    </row>
    <row r="29" spans="1:7" x14ac:dyDescent="0.25">
      <c r="A29" t="s">
        <v>7</v>
      </c>
      <c r="B29" t="s">
        <v>56</v>
      </c>
      <c r="C29" t="s">
        <v>57</v>
      </c>
      <c r="D29" t="s">
        <v>57</v>
      </c>
      <c r="E29">
        <v>4954515</v>
      </c>
      <c r="F29">
        <v>5693471</v>
      </c>
      <c r="G29" t="s">
        <v>11</v>
      </c>
    </row>
    <row r="30" spans="1:7" x14ac:dyDescent="0.25">
      <c r="A30" t="s">
        <v>7</v>
      </c>
      <c r="B30" t="s">
        <v>59</v>
      </c>
      <c r="C30" t="s">
        <v>59</v>
      </c>
      <c r="D30" t="s">
        <v>60</v>
      </c>
      <c r="E30">
        <v>1597160</v>
      </c>
      <c r="F30">
        <v>1525197</v>
      </c>
      <c r="G30" t="s">
        <v>11</v>
      </c>
    </row>
    <row r="31" spans="1:7" x14ac:dyDescent="0.25">
      <c r="A31" t="s">
        <v>7</v>
      </c>
      <c r="B31" t="s">
        <v>59</v>
      </c>
      <c r="C31" t="s">
        <v>59</v>
      </c>
      <c r="D31" t="s">
        <v>61</v>
      </c>
      <c r="E31">
        <v>437720</v>
      </c>
      <c r="F31">
        <v>566317</v>
      </c>
      <c r="G31" t="s">
        <v>11</v>
      </c>
    </row>
    <row r="32" spans="1:7" x14ac:dyDescent="0.25">
      <c r="A32" t="s">
        <v>22</v>
      </c>
      <c r="B32" t="s">
        <v>23</v>
      </c>
      <c r="C32" t="s">
        <v>24</v>
      </c>
      <c r="D32" t="s">
        <v>62</v>
      </c>
      <c r="E32">
        <v>1224251</v>
      </c>
      <c r="F32">
        <v>1306164</v>
      </c>
      <c r="G32" t="s">
        <v>11</v>
      </c>
    </row>
    <row r="33" spans="1:7" x14ac:dyDescent="0.25">
      <c r="A33" t="s">
        <v>22</v>
      </c>
      <c r="B33" t="s">
        <v>23</v>
      </c>
      <c r="C33" t="s">
        <v>24</v>
      </c>
      <c r="D33" t="s">
        <v>63</v>
      </c>
      <c r="E33">
        <v>289457</v>
      </c>
      <c r="F33">
        <v>89111</v>
      </c>
      <c r="G33" t="s">
        <v>11</v>
      </c>
    </row>
    <row r="34" spans="1:7" x14ac:dyDescent="0.25">
      <c r="A34" t="s">
        <v>22</v>
      </c>
      <c r="B34" t="s">
        <v>23</v>
      </c>
      <c r="C34" t="s">
        <v>24</v>
      </c>
      <c r="D34" t="s">
        <v>64</v>
      </c>
      <c r="E34">
        <v>134165</v>
      </c>
      <c r="F34">
        <v>103939</v>
      </c>
      <c r="G34" t="s">
        <v>11</v>
      </c>
    </row>
    <row r="35" spans="1:7" x14ac:dyDescent="0.25">
      <c r="A35" t="s">
        <v>22</v>
      </c>
      <c r="B35" t="s">
        <v>28</v>
      </c>
      <c r="C35" t="s">
        <v>28</v>
      </c>
      <c r="D35" t="s">
        <v>65</v>
      </c>
      <c r="E35">
        <v>8532409</v>
      </c>
      <c r="F35">
        <v>5448883</v>
      </c>
      <c r="G35" t="s">
        <v>11</v>
      </c>
    </row>
    <row r="36" spans="1:7" x14ac:dyDescent="0.25">
      <c r="A36" t="s">
        <v>22</v>
      </c>
      <c r="B36" t="s">
        <v>28</v>
      </c>
      <c r="C36" t="s">
        <v>28</v>
      </c>
      <c r="D36" t="s">
        <v>66</v>
      </c>
      <c r="E36">
        <v>1173221</v>
      </c>
      <c r="F36">
        <v>1069801</v>
      </c>
      <c r="G36" t="s">
        <v>11</v>
      </c>
    </row>
    <row r="37" spans="1:7" x14ac:dyDescent="0.25">
      <c r="A37" t="s">
        <v>22</v>
      </c>
      <c r="B37" t="s">
        <v>28</v>
      </c>
      <c r="C37" t="s">
        <v>28</v>
      </c>
      <c r="D37" t="s">
        <v>67</v>
      </c>
      <c r="E37">
        <v>190803</v>
      </c>
      <c r="F37">
        <v>73206</v>
      </c>
      <c r="G37" t="s">
        <v>11</v>
      </c>
    </row>
    <row r="38" spans="1:7" x14ac:dyDescent="0.25">
      <c r="A38" t="s">
        <v>22</v>
      </c>
      <c r="B38" t="s">
        <v>28</v>
      </c>
      <c r="C38" t="s">
        <v>28</v>
      </c>
      <c r="D38" t="s">
        <v>68</v>
      </c>
      <c r="E38">
        <v>101279</v>
      </c>
      <c r="F38">
        <v>105814</v>
      </c>
      <c r="G38" t="s">
        <v>11</v>
      </c>
    </row>
    <row r="39" spans="1:7" x14ac:dyDescent="0.25">
      <c r="A39" t="s">
        <v>22</v>
      </c>
      <c r="B39" t="s">
        <v>28</v>
      </c>
      <c r="C39" t="s">
        <v>28</v>
      </c>
      <c r="D39" t="s">
        <v>69</v>
      </c>
      <c r="E39">
        <v>68800</v>
      </c>
      <c r="F39">
        <v>21370</v>
      </c>
      <c r="G39" t="s">
        <v>11</v>
      </c>
    </row>
    <row r="40" spans="1:7" x14ac:dyDescent="0.25">
      <c r="A40" t="s">
        <v>22</v>
      </c>
      <c r="B40" t="s">
        <v>28</v>
      </c>
      <c r="C40" t="s">
        <v>28</v>
      </c>
      <c r="D40" t="s">
        <v>70</v>
      </c>
      <c r="E40">
        <v>0</v>
      </c>
      <c r="F40">
        <v>-39944</v>
      </c>
      <c r="G40" t="s">
        <v>11</v>
      </c>
    </row>
    <row r="41" spans="1:7" x14ac:dyDescent="0.25">
      <c r="A41" t="s">
        <v>22</v>
      </c>
      <c r="B41" t="s">
        <v>34</v>
      </c>
      <c r="C41" t="s">
        <v>34</v>
      </c>
      <c r="D41" t="s">
        <v>71</v>
      </c>
      <c r="E41">
        <v>16850634</v>
      </c>
      <c r="F41">
        <v>18359421</v>
      </c>
      <c r="G41" t="s">
        <v>11</v>
      </c>
    </row>
    <row r="42" spans="1:7" x14ac:dyDescent="0.25">
      <c r="A42" t="s">
        <v>22</v>
      </c>
      <c r="B42" t="s">
        <v>36</v>
      </c>
      <c r="C42" t="s">
        <v>72</v>
      </c>
      <c r="D42" t="s">
        <v>73</v>
      </c>
      <c r="E42">
        <v>129019</v>
      </c>
      <c r="F42">
        <v>199912</v>
      </c>
      <c r="G42" t="s">
        <v>11</v>
      </c>
    </row>
    <row r="43" spans="1:7" x14ac:dyDescent="0.25">
      <c r="A43" t="s">
        <v>22</v>
      </c>
      <c r="B43" t="s">
        <v>39</v>
      </c>
      <c r="C43" t="s">
        <v>39</v>
      </c>
      <c r="D43" t="s">
        <v>74</v>
      </c>
      <c r="E43">
        <v>12757630</v>
      </c>
      <c r="F43">
        <v>12671913</v>
      </c>
      <c r="G43" t="s">
        <v>11</v>
      </c>
    </row>
    <row r="44" spans="1:7" x14ac:dyDescent="0.25">
      <c r="A44" t="s">
        <v>22</v>
      </c>
      <c r="B44" t="s">
        <v>39</v>
      </c>
      <c r="C44" t="s">
        <v>39</v>
      </c>
      <c r="D44" t="s">
        <v>75</v>
      </c>
      <c r="E44">
        <v>216900</v>
      </c>
      <c r="F44">
        <v>231645</v>
      </c>
      <c r="G44" t="s">
        <v>11</v>
      </c>
    </row>
    <row r="45" spans="1:7" x14ac:dyDescent="0.25">
      <c r="A45" t="s">
        <v>22</v>
      </c>
      <c r="B45" t="s">
        <v>41</v>
      </c>
      <c r="C45" t="s">
        <v>41</v>
      </c>
      <c r="D45" t="s">
        <v>76</v>
      </c>
      <c r="E45">
        <v>0</v>
      </c>
      <c r="F45">
        <v>257483</v>
      </c>
      <c r="G45" t="s">
        <v>11</v>
      </c>
    </row>
    <row r="46" spans="1:7" x14ac:dyDescent="0.25">
      <c r="A46" t="s">
        <v>22</v>
      </c>
      <c r="B46" t="s">
        <v>43</v>
      </c>
      <c r="C46" t="s">
        <v>43</v>
      </c>
      <c r="D46" t="s">
        <v>77</v>
      </c>
      <c r="E46">
        <v>728836</v>
      </c>
      <c r="F46">
        <v>113452</v>
      </c>
      <c r="G46" t="s">
        <v>11</v>
      </c>
    </row>
    <row r="47" spans="1:7" x14ac:dyDescent="0.25">
      <c r="A47" t="s">
        <v>7</v>
      </c>
      <c r="B47" t="s">
        <v>8</v>
      </c>
      <c r="C47" t="s">
        <v>9</v>
      </c>
      <c r="D47" t="s">
        <v>78</v>
      </c>
      <c r="E47">
        <v>3965808</v>
      </c>
      <c r="F47">
        <v>3991768</v>
      </c>
      <c r="G47" t="s">
        <v>11</v>
      </c>
    </row>
    <row r="48" spans="1:7" x14ac:dyDescent="0.25">
      <c r="A48" t="s">
        <v>7</v>
      </c>
      <c r="B48" t="s">
        <v>12</v>
      </c>
      <c r="C48" t="s">
        <v>79</v>
      </c>
      <c r="D48" t="s">
        <v>80</v>
      </c>
      <c r="E48">
        <v>12660930</v>
      </c>
      <c r="F48">
        <v>13921838</v>
      </c>
      <c r="G48" t="s">
        <v>11</v>
      </c>
    </row>
    <row r="49" spans="1:7" x14ac:dyDescent="0.25">
      <c r="A49" t="s">
        <v>7</v>
      </c>
      <c r="B49" t="s">
        <v>15</v>
      </c>
      <c r="C49" t="s">
        <v>15</v>
      </c>
      <c r="D49" t="s">
        <v>81</v>
      </c>
      <c r="E49">
        <v>8273500</v>
      </c>
      <c r="F49">
        <v>8704893</v>
      </c>
      <c r="G49" t="s">
        <v>11</v>
      </c>
    </row>
    <row r="50" spans="1:7" x14ac:dyDescent="0.25">
      <c r="A50" t="s">
        <v>7</v>
      </c>
      <c r="B50" t="s">
        <v>15</v>
      </c>
      <c r="C50" t="s">
        <v>15</v>
      </c>
      <c r="D50" t="s">
        <v>82</v>
      </c>
      <c r="E50">
        <v>2575042</v>
      </c>
      <c r="F50">
        <v>3461615</v>
      </c>
      <c r="G50" t="s">
        <v>11</v>
      </c>
    </row>
    <row r="51" spans="1:7" x14ac:dyDescent="0.25">
      <c r="A51" t="s">
        <v>22</v>
      </c>
      <c r="B51" t="s">
        <v>23</v>
      </c>
      <c r="C51" t="s">
        <v>24</v>
      </c>
      <c r="D51" t="s">
        <v>83</v>
      </c>
      <c r="E51">
        <v>96058497</v>
      </c>
      <c r="F51">
        <v>93932080</v>
      </c>
      <c r="G51" t="s">
        <v>11</v>
      </c>
    </row>
    <row r="52" spans="1:7" x14ac:dyDescent="0.25">
      <c r="A52" t="s">
        <v>22</v>
      </c>
      <c r="B52" t="s">
        <v>28</v>
      </c>
      <c r="C52" t="s">
        <v>28</v>
      </c>
      <c r="D52" t="s">
        <v>84</v>
      </c>
      <c r="E52">
        <v>11912344</v>
      </c>
      <c r="F52">
        <v>13183166</v>
      </c>
      <c r="G52" t="s">
        <v>11</v>
      </c>
    </row>
    <row r="53" spans="1:7" x14ac:dyDescent="0.25">
      <c r="A53" t="s">
        <v>22</v>
      </c>
      <c r="B53" t="s">
        <v>28</v>
      </c>
      <c r="C53" t="s">
        <v>28</v>
      </c>
      <c r="D53" t="s">
        <v>85</v>
      </c>
      <c r="E53">
        <v>2718034</v>
      </c>
      <c r="F53">
        <v>4852333</v>
      </c>
      <c r="G53" t="s">
        <v>11</v>
      </c>
    </row>
    <row r="54" spans="1:7" x14ac:dyDescent="0.25">
      <c r="A54" t="s">
        <v>22</v>
      </c>
      <c r="B54" t="s">
        <v>28</v>
      </c>
      <c r="C54" t="s">
        <v>28</v>
      </c>
      <c r="D54" t="s">
        <v>86</v>
      </c>
      <c r="E54">
        <v>2262020</v>
      </c>
      <c r="F54">
        <v>4767783</v>
      </c>
      <c r="G54" t="s">
        <v>11</v>
      </c>
    </row>
    <row r="55" spans="1:7" x14ac:dyDescent="0.25">
      <c r="A55" t="s">
        <v>22</v>
      </c>
      <c r="B55" t="s">
        <v>28</v>
      </c>
      <c r="C55" t="s">
        <v>28</v>
      </c>
      <c r="D55" t="s">
        <v>87</v>
      </c>
      <c r="E55">
        <v>315000</v>
      </c>
      <c r="F55">
        <v>643412</v>
      </c>
      <c r="G55" t="s">
        <v>11</v>
      </c>
    </row>
    <row r="56" spans="1:7" x14ac:dyDescent="0.25">
      <c r="A56" t="s">
        <v>22</v>
      </c>
      <c r="B56" t="s">
        <v>28</v>
      </c>
      <c r="C56" t="s">
        <v>28</v>
      </c>
      <c r="D56" t="s">
        <v>88</v>
      </c>
      <c r="E56">
        <v>100000</v>
      </c>
      <c r="F56">
        <v>754284</v>
      </c>
      <c r="G56" t="s">
        <v>11</v>
      </c>
    </row>
    <row r="57" spans="1:7" x14ac:dyDescent="0.25">
      <c r="A57" t="s">
        <v>22</v>
      </c>
      <c r="B57" t="s">
        <v>28</v>
      </c>
      <c r="C57" t="s">
        <v>28</v>
      </c>
      <c r="D57" t="s">
        <v>89</v>
      </c>
      <c r="E57">
        <v>50000</v>
      </c>
      <c r="F57">
        <v>147646</v>
      </c>
      <c r="G57" t="s">
        <v>11</v>
      </c>
    </row>
    <row r="58" spans="1:7" x14ac:dyDescent="0.25">
      <c r="A58" t="s">
        <v>22</v>
      </c>
      <c r="B58" t="s">
        <v>34</v>
      </c>
      <c r="C58" t="s">
        <v>34</v>
      </c>
      <c r="D58" t="s">
        <v>90</v>
      </c>
      <c r="E58">
        <v>705000</v>
      </c>
      <c r="F58">
        <v>719613</v>
      </c>
      <c r="G58" t="s">
        <v>11</v>
      </c>
    </row>
    <row r="59" spans="1:7" x14ac:dyDescent="0.25">
      <c r="A59" t="s">
        <v>22</v>
      </c>
      <c r="B59" t="s">
        <v>34</v>
      </c>
      <c r="C59" t="s">
        <v>34</v>
      </c>
      <c r="D59" t="s">
        <v>91</v>
      </c>
      <c r="E59">
        <v>0</v>
      </c>
      <c r="F59">
        <v>0</v>
      </c>
      <c r="G59" t="s">
        <v>11</v>
      </c>
    </row>
    <row r="60" spans="1:7" x14ac:dyDescent="0.25">
      <c r="A60" t="s">
        <v>22</v>
      </c>
      <c r="B60" t="s">
        <v>36</v>
      </c>
      <c r="C60" t="s">
        <v>37</v>
      </c>
      <c r="D60" t="s">
        <v>92</v>
      </c>
      <c r="E60">
        <v>12153728</v>
      </c>
      <c r="F60">
        <v>12014735</v>
      </c>
      <c r="G60" t="s">
        <v>11</v>
      </c>
    </row>
    <row r="61" spans="1:7" x14ac:dyDescent="0.25">
      <c r="A61" t="s">
        <v>22</v>
      </c>
      <c r="B61" t="s">
        <v>36</v>
      </c>
      <c r="C61" t="s">
        <v>72</v>
      </c>
      <c r="D61" t="s">
        <v>93</v>
      </c>
      <c r="E61">
        <v>-269161</v>
      </c>
      <c r="F61">
        <v>-204548</v>
      </c>
      <c r="G61" t="s">
        <v>11</v>
      </c>
    </row>
    <row r="62" spans="1:7" x14ac:dyDescent="0.25">
      <c r="A62" t="s">
        <v>22</v>
      </c>
      <c r="B62" t="s">
        <v>39</v>
      </c>
      <c r="C62" t="s">
        <v>39</v>
      </c>
      <c r="D62" t="s">
        <v>94</v>
      </c>
      <c r="E62">
        <v>0</v>
      </c>
      <c r="F62">
        <v>53007</v>
      </c>
      <c r="G62" t="s">
        <v>11</v>
      </c>
    </row>
    <row r="63" spans="1:7" x14ac:dyDescent="0.25">
      <c r="A63" t="s">
        <v>22</v>
      </c>
      <c r="B63" t="s">
        <v>43</v>
      </c>
      <c r="C63" t="s">
        <v>43</v>
      </c>
      <c r="D63" t="s">
        <v>95</v>
      </c>
      <c r="E63">
        <v>1641500</v>
      </c>
      <c r="F63">
        <v>1650815</v>
      </c>
      <c r="G63" t="s">
        <v>11</v>
      </c>
    </row>
    <row r="64" spans="1:7" x14ac:dyDescent="0.25">
      <c r="A64" t="s">
        <v>22</v>
      </c>
      <c r="B64" t="s">
        <v>96</v>
      </c>
      <c r="C64" t="s">
        <v>96</v>
      </c>
      <c r="D64" t="s">
        <v>97</v>
      </c>
      <c r="E64">
        <v>7300000</v>
      </c>
      <c r="F64">
        <v>4279521</v>
      </c>
      <c r="G64" t="s">
        <v>11</v>
      </c>
    </row>
    <row r="65" spans="1:7" x14ac:dyDescent="0.25">
      <c r="A65" t="s">
        <v>7</v>
      </c>
      <c r="B65" t="s">
        <v>8</v>
      </c>
      <c r="C65" t="s">
        <v>9</v>
      </c>
      <c r="D65" t="s">
        <v>98</v>
      </c>
      <c r="E65">
        <v>330396</v>
      </c>
      <c r="F65">
        <v>335295</v>
      </c>
      <c r="G65" t="s">
        <v>11</v>
      </c>
    </row>
    <row r="66" spans="1:7" x14ac:dyDescent="0.25">
      <c r="A66" t="s">
        <v>7</v>
      </c>
      <c r="B66" t="s">
        <v>8</v>
      </c>
      <c r="C66" t="s">
        <v>50</v>
      </c>
      <c r="D66" t="s">
        <v>99</v>
      </c>
      <c r="E66">
        <v>-1788000</v>
      </c>
      <c r="F66">
        <v>-2017547</v>
      </c>
      <c r="G66" t="s">
        <v>11</v>
      </c>
    </row>
    <row r="67" spans="1:7" x14ac:dyDescent="0.25">
      <c r="A67" t="s">
        <v>7</v>
      </c>
      <c r="B67" t="s">
        <v>12</v>
      </c>
      <c r="C67" t="s">
        <v>100</v>
      </c>
      <c r="D67" t="s">
        <v>101</v>
      </c>
      <c r="E67">
        <v>67685000</v>
      </c>
      <c r="F67">
        <v>81507817</v>
      </c>
      <c r="G67" t="s">
        <v>11</v>
      </c>
    </row>
    <row r="68" spans="1:7" x14ac:dyDescent="0.25">
      <c r="A68" t="s">
        <v>7</v>
      </c>
      <c r="B68" t="s">
        <v>12</v>
      </c>
      <c r="C68" t="s">
        <v>79</v>
      </c>
      <c r="D68" t="s">
        <v>102</v>
      </c>
      <c r="E68">
        <v>15745112</v>
      </c>
      <c r="F68">
        <v>18026875</v>
      </c>
      <c r="G68" t="s">
        <v>11</v>
      </c>
    </row>
    <row r="69" spans="1:7" x14ac:dyDescent="0.25">
      <c r="A69" t="s">
        <v>7</v>
      </c>
      <c r="B69" t="s">
        <v>12</v>
      </c>
      <c r="C69" t="s">
        <v>13</v>
      </c>
      <c r="D69" t="s">
        <v>103</v>
      </c>
      <c r="E69">
        <v>18565000</v>
      </c>
      <c r="F69">
        <v>24357495</v>
      </c>
      <c r="G69" t="s">
        <v>11</v>
      </c>
    </row>
    <row r="70" spans="1:7" x14ac:dyDescent="0.25">
      <c r="A70" t="s">
        <v>7</v>
      </c>
      <c r="B70" t="s">
        <v>52</v>
      </c>
      <c r="C70" t="s">
        <v>52</v>
      </c>
      <c r="D70" t="s">
        <v>104</v>
      </c>
      <c r="E70">
        <v>19244500</v>
      </c>
      <c r="F70">
        <v>19800108</v>
      </c>
      <c r="G70" t="s">
        <v>11</v>
      </c>
    </row>
    <row r="71" spans="1:7" x14ac:dyDescent="0.25">
      <c r="A71" t="s">
        <v>7</v>
      </c>
      <c r="B71" t="s">
        <v>52</v>
      </c>
      <c r="C71" t="s">
        <v>52</v>
      </c>
      <c r="D71" t="s">
        <v>105</v>
      </c>
      <c r="E71">
        <v>9014000</v>
      </c>
      <c r="F71">
        <v>9742438</v>
      </c>
      <c r="G71" t="s">
        <v>11</v>
      </c>
    </row>
    <row r="72" spans="1:7" x14ac:dyDescent="0.25">
      <c r="A72" t="s">
        <v>7</v>
      </c>
      <c r="B72" t="s">
        <v>52</v>
      </c>
      <c r="C72" t="s">
        <v>52</v>
      </c>
      <c r="D72" t="s">
        <v>106</v>
      </c>
      <c r="E72">
        <v>2206928</v>
      </c>
      <c r="F72">
        <v>2347550</v>
      </c>
      <c r="G72" t="s">
        <v>11</v>
      </c>
    </row>
    <row r="73" spans="1:7" x14ac:dyDescent="0.25">
      <c r="A73" t="s">
        <v>7</v>
      </c>
      <c r="B73" t="s">
        <v>52</v>
      </c>
      <c r="C73" t="s">
        <v>52</v>
      </c>
      <c r="D73" t="s">
        <v>107</v>
      </c>
      <c r="E73">
        <v>398197</v>
      </c>
      <c r="F73">
        <v>518512</v>
      </c>
      <c r="G73" t="s">
        <v>11</v>
      </c>
    </row>
    <row r="74" spans="1:7" x14ac:dyDescent="0.25">
      <c r="A74" t="s">
        <v>7</v>
      </c>
      <c r="B74" t="s">
        <v>52</v>
      </c>
      <c r="C74" t="s">
        <v>52</v>
      </c>
      <c r="D74" t="s">
        <v>108</v>
      </c>
      <c r="E74">
        <v>240164</v>
      </c>
      <c r="F74">
        <v>169090</v>
      </c>
      <c r="G74" t="s">
        <v>11</v>
      </c>
    </row>
    <row r="75" spans="1:7" x14ac:dyDescent="0.25">
      <c r="A75" t="s">
        <v>7</v>
      </c>
      <c r="B75" t="s">
        <v>15</v>
      </c>
      <c r="C75" t="s">
        <v>15</v>
      </c>
      <c r="D75" t="s">
        <v>109</v>
      </c>
      <c r="E75">
        <v>0</v>
      </c>
      <c r="F75">
        <v>419</v>
      </c>
      <c r="G75" t="s">
        <v>11</v>
      </c>
    </row>
    <row r="76" spans="1:7" x14ac:dyDescent="0.25">
      <c r="A76" t="s">
        <v>7</v>
      </c>
      <c r="B76" t="s">
        <v>110</v>
      </c>
      <c r="C76" t="s">
        <v>110</v>
      </c>
      <c r="D76" t="s">
        <v>111</v>
      </c>
      <c r="E76">
        <v>3525946</v>
      </c>
      <c r="F76">
        <v>3676189</v>
      </c>
      <c r="G76" t="s">
        <v>11</v>
      </c>
    </row>
    <row r="77" spans="1:7" x14ac:dyDescent="0.25">
      <c r="A77" t="s">
        <v>22</v>
      </c>
      <c r="B77" t="s">
        <v>23</v>
      </c>
      <c r="C77" t="s">
        <v>24</v>
      </c>
      <c r="D77" t="s">
        <v>112</v>
      </c>
      <c r="E77">
        <v>105426672</v>
      </c>
      <c r="F77">
        <v>97086602</v>
      </c>
      <c r="G77" t="s">
        <v>11</v>
      </c>
    </row>
    <row r="78" spans="1:7" x14ac:dyDescent="0.25">
      <c r="A78" t="s">
        <v>22</v>
      </c>
      <c r="B78" t="s">
        <v>23</v>
      </c>
      <c r="C78" t="s">
        <v>24</v>
      </c>
      <c r="D78" t="s">
        <v>113</v>
      </c>
      <c r="E78">
        <v>1295115</v>
      </c>
      <c r="F78">
        <v>1091472</v>
      </c>
      <c r="G78" t="s">
        <v>11</v>
      </c>
    </row>
    <row r="79" spans="1:7" x14ac:dyDescent="0.25">
      <c r="A79" t="s">
        <v>22</v>
      </c>
      <c r="B79" t="s">
        <v>28</v>
      </c>
      <c r="C79" t="s">
        <v>28</v>
      </c>
      <c r="D79" t="s">
        <v>114</v>
      </c>
      <c r="E79">
        <v>3747940</v>
      </c>
      <c r="F79">
        <v>2679004</v>
      </c>
      <c r="G79" t="s">
        <v>11</v>
      </c>
    </row>
    <row r="80" spans="1:7" x14ac:dyDescent="0.25">
      <c r="A80" t="s">
        <v>22</v>
      </c>
      <c r="B80" t="s">
        <v>28</v>
      </c>
      <c r="C80" t="s">
        <v>28</v>
      </c>
      <c r="D80" t="s">
        <v>115</v>
      </c>
      <c r="E80">
        <v>1522000</v>
      </c>
      <c r="F80">
        <v>1232790</v>
      </c>
      <c r="G80" t="s">
        <v>11</v>
      </c>
    </row>
    <row r="81" spans="1:7" x14ac:dyDescent="0.25">
      <c r="A81" t="s">
        <v>22</v>
      </c>
      <c r="B81" t="s">
        <v>28</v>
      </c>
      <c r="C81" t="s">
        <v>28</v>
      </c>
      <c r="D81" t="s">
        <v>116</v>
      </c>
      <c r="E81">
        <v>267650</v>
      </c>
      <c r="F81">
        <v>73955</v>
      </c>
      <c r="G81" t="s">
        <v>11</v>
      </c>
    </row>
    <row r="82" spans="1:7" x14ac:dyDescent="0.25">
      <c r="A82" t="s">
        <v>22</v>
      </c>
      <c r="B82" t="s">
        <v>36</v>
      </c>
      <c r="C82" t="s">
        <v>117</v>
      </c>
      <c r="D82" t="s">
        <v>117</v>
      </c>
      <c r="E82">
        <v>6889595</v>
      </c>
      <c r="F82">
        <v>3652341</v>
      </c>
      <c r="G82" t="s">
        <v>11</v>
      </c>
    </row>
    <row r="83" spans="1:7" x14ac:dyDescent="0.25">
      <c r="A83" t="s">
        <v>22</v>
      </c>
      <c r="B83" t="s">
        <v>36</v>
      </c>
      <c r="C83" t="s">
        <v>118</v>
      </c>
      <c r="D83" t="s">
        <v>119</v>
      </c>
      <c r="E83">
        <v>344000</v>
      </c>
      <c r="F83">
        <v>344004</v>
      </c>
      <c r="G83" t="s">
        <v>11</v>
      </c>
    </row>
    <row r="84" spans="1:7" x14ac:dyDescent="0.25">
      <c r="A84" t="s">
        <v>22</v>
      </c>
      <c r="B84" t="s">
        <v>43</v>
      </c>
      <c r="C84" t="s">
        <v>43</v>
      </c>
      <c r="D84" t="s">
        <v>120</v>
      </c>
      <c r="E84">
        <v>1530000</v>
      </c>
      <c r="F84">
        <v>1333382</v>
      </c>
      <c r="G84" t="s">
        <v>11</v>
      </c>
    </row>
    <row r="85" spans="1:7" x14ac:dyDescent="0.25">
      <c r="A85" t="s">
        <v>22</v>
      </c>
      <c r="B85" t="s">
        <v>43</v>
      </c>
      <c r="C85" t="s">
        <v>43</v>
      </c>
      <c r="D85" t="s">
        <v>121</v>
      </c>
      <c r="E85">
        <v>848500</v>
      </c>
      <c r="F85">
        <v>460868</v>
      </c>
      <c r="G85" t="s">
        <v>11</v>
      </c>
    </row>
    <row r="86" spans="1:7" x14ac:dyDescent="0.25">
      <c r="A86" t="s">
        <v>22</v>
      </c>
      <c r="B86" t="s">
        <v>43</v>
      </c>
      <c r="C86" t="s">
        <v>43</v>
      </c>
      <c r="D86" t="s">
        <v>122</v>
      </c>
      <c r="E86">
        <v>0</v>
      </c>
      <c r="F86">
        <v>-190110</v>
      </c>
      <c r="G86" t="s">
        <v>11</v>
      </c>
    </row>
    <row r="87" spans="1:7" x14ac:dyDescent="0.25">
      <c r="A87" t="s">
        <v>7</v>
      </c>
      <c r="B87" t="s">
        <v>8</v>
      </c>
      <c r="C87" t="s">
        <v>9</v>
      </c>
      <c r="D87" t="s">
        <v>123</v>
      </c>
      <c r="E87">
        <v>175000</v>
      </c>
      <c r="F87">
        <v>52826</v>
      </c>
      <c r="G87" t="s">
        <v>11</v>
      </c>
    </row>
    <row r="88" spans="1:7" x14ac:dyDescent="0.25">
      <c r="A88" t="s">
        <v>7</v>
      </c>
      <c r="B88" t="s">
        <v>52</v>
      </c>
      <c r="C88" t="s">
        <v>52</v>
      </c>
      <c r="D88" t="s">
        <v>124</v>
      </c>
      <c r="E88">
        <v>1793204</v>
      </c>
      <c r="F88">
        <v>2490515</v>
      </c>
      <c r="G88" t="s">
        <v>11</v>
      </c>
    </row>
    <row r="89" spans="1:7" x14ac:dyDescent="0.25">
      <c r="A89" t="s">
        <v>7</v>
      </c>
      <c r="B89" t="s">
        <v>15</v>
      </c>
      <c r="C89" t="s">
        <v>15</v>
      </c>
      <c r="D89" t="s">
        <v>125</v>
      </c>
      <c r="E89">
        <v>59273</v>
      </c>
      <c r="F89">
        <v>43345</v>
      </c>
      <c r="G89" t="s">
        <v>11</v>
      </c>
    </row>
    <row r="90" spans="1:7" x14ac:dyDescent="0.25">
      <c r="A90" t="s">
        <v>7</v>
      </c>
      <c r="B90" t="s">
        <v>56</v>
      </c>
      <c r="C90" t="s">
        <v>126</v>
      </c>
      <c r="D90" t="s">
        <v>126</v>
      </c>
      <c r="E90">
        <v>6889595</v>
      </c>
      <c r="F90">
        <v>3652341</v>
      </c>
      <c r="G90" t="s">
        <v>11</v>
      </c>
    </row>
    <row r="91" spans="1:7" x14ac:dyDescent="0.25">
      <c r="A91" t="s">
        <v>7</v>
      </c>
      <c r="B91" t="s">
        <v>56</v>
      </c>
      <c r="C91" t="s">
        <v>127</v>
      </c>
      <c r="D91" t="s">
        <v>128</v>
      </c>
      <c r="E91">
        <v>344000</v>
      </c>
      <c r="F91">
        <v>344004</v>
      </c>
      <c r="G91" t="s">
        <v>11</v>
      </c>
    </row>
    <row r="92" spans="1:7" x14ac:dyDescent="0.25">
      <c r="A92" t="s">
        <v>22</v>
      </c>
      <c r="B92" t="s">
        <v>23</v>
      </c>
      <c r="C92" t="s">
        <v>24</v>
      </c>
      <c r="D92" t="s">
        <v>129</v>
      </c>
      <c r="E92">
        <v>2010401</v>
      </c>
      <c r="F92">
        <v>2970270</v>
      </c>
      <c r="G92" t="s">
        <v>11</v>
      </c>
    </row>
    <row r="93" spans="1:7" x14ac:dyDescent="0.25">
      <c r="A93" t="s">
        <v>22</v>
      </c>
      <c r="B93" t="s">
        <v>28</v>
      </c>
      <c r="C93" t="s">
        <v>28</v>
      </c>
      <c r="D93" t="s">
        <v>130</v>
      </c>
      <c r="E93">
        <v>11927576</v>
      </c>
      <c r="F93">
        <v>11051100</v>
      </c>
      <c r="G93" t="s">
        <v>11</v>
      </c>
    </row>
    <row r="94" spans="1:7" x14ac:dyDescent="0.25">
      <c r="A94" t="s">
        <v>22</v>
      </c>
      <c r="B94" t="s">
        <v>28</v>
      </c>
      <c r="C94" t="s">
        <v>28</v>
      </c>
      <c r="D94" t="s">
        <v>131</v>
      </c>
      <c r="E94">
        <v>3471348</v>
      </c>
      <c r="F94">
        <v>3869016</v>
      </c>
      <c r="G94" t="s">
        <v>11</v>
      </c>
    </row>
    <row r="95" spans="1:7" x14ac:dyDescent="0.25">
      <c r="A95" t="s">
        <v>22</v>
      </c>
      <c r="B95" t="s">
        <v>28</v>
      </c>
      <c r="C95" t="s">
        <v>28</v>
      </c>
      <c r="D95" t="s">
        <v>132</v>
      </c>
      <c r="E95">
        <v>2814550</v>
      </c>
      <c r="F95">
        <v>2841118</v>
      </c>
      <c r="G95" t="s">
        <v>11</v>
      </c>
    </row>
    <row r="96" spans="1:7" x14ac:dyDescent="0.25">
      <c r="A96" t="s">
        <v>22</v>
      </c>
      <c r="B96" t="s">
        <v>28</v>
      </c>
      <c r="C96" t="s">
        <v>28</v>
      </c>
      <c r="D96" t="s">
        <v>133</v>
      </c>
      <c r="E96">
        <v>1995747</v>
      </c>
      <c r="F96">
        <v>1923227</v>
      </c>
      <c r="G96" t="s">
        <v>11</v>
      </c>
    </row>
    <row r="97" spans="1:7" x14ac:dyDescent="0.25">
      <c r="A97" t="s">
        <v>22</v>
      </c>
      <c r="B97" t="s">
        <v>34</v>
      </c>
      <c r="C97" t="s">
        <v>34</v>
      </c>
      <c r="D97" t="s">
        <v>134</v>
      </c>
      <c r="E97">
        <v>35433785</v>
      </c>
      <c r="F97">
        <v>35171691</v>
      </c>
      <c r="G97" t="s">
        <v>11</v>
      </c>
    </row>
    <row r="98" spans="1:7" x14ac:dyDescent="0.25">
      <c r="A98" t="s">
        <v>22</v>
      </c>
      <c r="B98" t="s">
        <v>34</v>
      </c>
      <c r="C98" t="s">
        <v>34</v>
      </c>
      <c r="D98" t="s">
        <v>135</v>
      </c>
      <c r="E98">
        <v>12166827</v>
      </c>
      <c r="F98">
        <v>12776303</v>
      </c>
      <c r="G98" t="s">
        <v>11</v>
      </c>
    </row>
    <row r="99" spans="1:7" x14ac:dyDescent="0.25">
      <c r="A99" t="s">
        <v>22</v>
      </c>
      <c r="B99" t="s">
        <v>36</v>
      </c>
      <c r="C99" t="s">
        <v>37</v>
      </c>
      <c r="D99" t="s">
        <v>136</v>
      </c>
      <c r="E99">
        <v>4954519</v>
      </c>
      <c r="F99">
        <v>5916239</v>
      </c>
      <c r="G99" t="s">
        <v>11</v>
      </c>
    </row>
    <row r="100" spans="1:7" x14ac:dyDescent="0.25">
      <c r="A100" t="s">
        <v>22</v>
      </c>
      <c r="B100" t="s">
        <v>39</v>
      </c>
      <c r="C100" t="s">
        <v>39</v>
      </c>
      <c r="D100" t="s">
        <v>137</v>
      </c>
      <c r="E100">
        <v>4186000</v>
      </c>
      <c r="F100">
        <v>3997164</v>
      </c>
      <c r="G100" t="s">
        <v>11</v>
      </c>
    </row>
    <row r="101" spans="1:7" x14ac:dyDescent="0.25">
      <c r="A101" t="s">
        <v>22</v>
      </c>
      <c r="B101" t="s">
        <v>43</v>
      </c>
      <c r="C101" t="s">
        <v>43</v>
      </c>
      <c r="D101" t="s">
        <v>138</v>
      </c>
      <c r="E101">
        <v>347400</v>
      </c>
      <c r="F101">
        <v>409038</v>
      </c>
      <c r="G10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554A-40F2-41C9-ABB3-E4C2F47F2657}">
  <dimension ref="B1:T80"/>
  <sheetViews>
    <sheetView tabSelected="1" topLeftCell="A6" zoomScale="90" zoomScaleNormal="90" workbookViewId="0">
      <selection activeCell="H16" sqref="H16"/>
    </sheetView>
  </sheetViews>
  <sheetFormatPr defaultRowHeight="15" x14ac:dyDescent="0.25"/>
  <cols>
    <col min="1" max="1" width="9.140625" style="1"/>
    <col min="2" max="2" width="42.7109375" style="1" customWidth="1"/>
    <col min="3" max="4" width="12.5703125" style="1" bestFit="1" customWidth="1"/>
    <col min="5" max="5" width="1.28515625" style="1" customWidth="1"/>
    <col min="6" max="6" width="11.5703125" style="1" bestFit="1" customWidth="1"/>
    <col min="7" max="7" width="9.140625" style="1"/>
    <col min="8" max="8" width="9.140625" style="1" customWidth="1"/>
    <col min="9" max="20" width="9.140625" style="1"/>
    <col min="21" max="21" width="3" style="1" customWidth="1"/>
    <col min="22" max="16384" width="9.140625" style="1"/>
  </cols>
  <sheetData>
    <row r="1" spans="2:20" s="2" customFormat="1" ht="15.75" customHeight="1" x14ac:dyDescent="0.25">
      <c r="E1" s="3"/>
    </row>
    <row r="2" spans="2:20" s="2" customFormat="1" ht="21.75" customHeight="1" x14ac:dyDescent="0.35">
      <c r="B2" s="15" t="s">
        <v>139</v>
      </c>
      <c r="C2" s="15"/>
      <c r="D2" s="15"/>
      <c r="E2" s="15"/>
      <c r="F2" s="15"/>
      <c r="G2" s="15"/>
      <c r="H2" s="16"/>
      <c r="I2" s="16"/>
      <c r="J2" s="16"/>
      <c r="K2" s="16"/>
      <c r="L2" s="16"/>
    </row>
    <row r="4" spans="2:20" ht="18.75" x14ac:dyDescent="0.3">
      <c r="B4" s="14" t="s">
        <v>140</v>
      </c>
      <c r="C4" s="4" t="s">
        <v>141</v>
      </c>
      <c r="D4" s="4" t="s">
        <v>142</v>
      </c>
      <c r="E4" s="5"/>
      <c r="F4" s="11" t="s">
        <v>143</v>
      </c>
      <c r="G4" s="11" t="s">
        <v>144</v>
      </c>
      <c r="I4" s="22" t="s">
        <v>149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2:20" x14ac:dyDescent="0.25">
      <c r="B5" s="7" t="s">
        <v>145</v>
      </c>
    </row>
    <row r="6" spans="2:20" x14ac:dyDescent="0.25">
      <c r="B6" s="1" t="s">
        <v>8</v>
      </c>
      <c r="C6" s="8">
        <f>SUMIFS(Feuil1!E:E,Feuil1!B:B,Sheet1!B6)</f>
        <v>213789333</v>
      </c>
      <c r="D6" s="8">
        <f>SUMIFS(Feuil1!F:F,Feuil1!B:B,Sheet1!B6)</f>
        <v>214124562</v>
      </c>
      <c r="E6" s="8"/>
      <c r="F6" s="8">
        <f>D6-C6</f>
        <v>335229</v>
      </c>
      <c r="G6" s="12">
        <f>D6/C6-1</f>
        <v>1.5680342667050429E-3</v>
      </c>
    </row>
    <row r="7" spans="2:20" x14ac:dyDescent="0.25">
      <c r="B7" s="1" t="s">
        <v>12</v>
      </c>
      <c r="C7" s="8">
        <f>SUMIFS(Feuil1!E:E,Feuil1!B:B,Sheet1!B7)</f>
        <v>114694802</v>
      </c>
      <c r="D7" s="8">
        <f>SUMIFS(Feuil1!F:F,Feuil1!B:B,Sheet1!B7)</f>
        <v>137881122</v>
      </c>
      <c r="E7" s="8"/>
      <c r="F7" s="8">
        <f t="shared" ref="F7:F13" si="0">D7-C7</f>
        <v>23186320</v>
      </c>
      <c r="G7" s="12">
        <f t="shared" ref="G7:G13" si="1">D7/C7-1</f>
        <v>0.20215667663823167</v>
      </c>
    </row>
    <row r="8" spans="2:20" x14ac:dyDescent="0.25">
      <c r="B8" s="1" t="s">
        <v>15</v>
      </c>
      <c r="C8" s="8">
        <f>SUMIFS(Feuil1!E:E,Feuil1!B:B,Sheet1!B8)</f>
        <v>29614311</v>
      </c>
      <c r="D8" s="8">
        <f>SUMIFS(Feuil1!F:F,Feuil1!B:B,Sheet1!B8)</f>
        <v>31643246</v>
      </c>
      <c r="E8" s="8"/>
      <c r="F8" s="8">
        <f t="shared" si="0"/>
        <v>2028935</v>
      </c>
      <c r="G8" s="12">
        <f t="shared" si="1"/>
        <v>6.8511977199131824E-2</v>
      </c>
    </row>
    <row r="9" spans="2:20" x14ac:dyDescent="0.25">
      <c r="B9" s="1" t="s">
        <v>19</v>
      </c>
      <c r="C9" s="8">
        <v>0</v>
      </c>
      <c r="D9" s="8">
        <f>SUMIFS(Feuil1!F:F,Feuil1!B:B,Sheet1!B9)</f>
        <v>241265</v>
      </c>
      <c r="E9" s="8"/>
      <c r="F9" s="8">
        <f t="shared" si="0"/>
        <v>241265</v>
      </c>
      <c r="G9" s="12">
        <v>0</v>
      </c>
    </row>
    <row r="10" spans="2:20" x14ac:dyDescent="0.25">
      <c r="B10" s="1" t="s">
        <v>52</v>
      </c>
      <c r="C10" s="8">
        <f>SUMIFS(Feuil1!E:E,Feuil1!B:B,Sheet1!B10)</f>
        <v>33510924</v>
      </c>
      <c r="D10" s="8">
        <f>SUMIFS(Feuil1!F:F,Feuil1!B:B,Sheet1!B10)</f>
        <v>35839343</v>
      </c>
      <c r="E10" s="8"/>
      <c r="F10" s="8">
        <f t="shared" si="0"/>
        <v>2328419</v>
      </c>
      <c r="G10" s="12">
        <f t="shared" si="1"/>
        <v>6.9482387295557668E-2</v>
      </c>
    </row>
    <row r="11" spans="2:20" x14ac:dyDescent="0.25">
      <c r="B11" s="1" t="s">
        <v>56</v>
      </c>
      <c r="C11" s="8">
        <f>SUMIFS(Feuil1!E:E,Feuil1!B:B,Sheet1!B11)</f>
        <v>26471693</v>
      </c>
      <c r="D11" s="8">
        <f>SUMIFS(Feuil1!F:F,Feuil1!B:B,Sheet1!B11)</f>
        <v>23952088</v>
      </c>
      <c r="E11" s="8"/>
      <c r="F11" s="8">
        <f t="shared" si="0"/>
        <v>-2519605</v>
      </c>
      <c r="G11" s="12">
        <f t="shared" si="1"/>
        <v>-9.5181105341467953E-2</v>
      </c>
    </row>
    <row r="12" spans="2:20" x14ac:dyDescent="0.25">
      <c r="B12" s="1" t="s">
        <v>59</v>
      </c>
      <c r="C12" s="8">
        <f>SUMIFS(Feuil1!E:E,Feuil1!B:B,Sheet1!B12)</f>
        <v>2034880</v>
      </c>
      <c r="D12" s="8">
        <f>SUMIFS(Feuil1!F:F,Feuil1!B:B,Sheet1!B12)</f>
        <v>2091514</v>
      </c>
      <c r="E12" s="8"/>
      <c r="F12" s="8">
        <f t="shared" si="0"/>
        <v>56634</v>
      </c>
      <c r="G12" s="12">
        <f t="shared" si="1"/>
        <v>2.7831616606384557E-2</v>
      </c>
    </row>
    <row r="13" spans="2:20" x14ac:dyDescent="0.25">
      <c r="B13" s="6" t="s">
        <v>110</v>
      </c>
      <c r="C13" s="9">
        <f>SUMIFS(Feuil1!E:E,Feuil1!B:B,Sheet1!B13)</f>
        <v>3525946</v>
      </c>
      <c r="D13" s="9">
        <f>SUMIFS(Feuil1!F:F,Feuil1!B:B,Sheet1!B13)</f>
        <v>3676189</v>
      </c>
      <c r="E13" s="9"/>
      <c r="F13" s="9">
        <f t="shared" si="0"/>
        <v>150243</v>
      </c>
      <c r="G13" s="13">
        <f t="shared" si="1"/>
        <v>4.2610692279462015E-2</v>
      </c>
    </row>
    <row r="14" spans="2:20" x14ac:dyDescent="0.25">
      <c r="B14" s="7" t="s">
        <v>147</v>
      </c>
      <c r="C14" s="10">
        <f>SUM(C6:C13)</f>
        <v>423641889</v>
      </c>
      <c r="D14" s="10">
        <f t="shared" ref="D14:F14" si="2">SUM(D6:D13)</f>
        <v>449449329</v>
      </c>
      <c r="E14" s="10">
        <f t="shared" si="2"/>
        <v>0</v>
      </c>
      <c r="F14" s="10">
        <f t="shared" si="2"/>
        <v>25807440</v>
      </c>
      <c r="G14" s="17">
        <f>SUM(G6:G13)</f>
        <v>0.31698027894400482</v>
      </c>
    </row>
    <row r="15" spans="2:20" x14ac:dyDescent="0.25">
      <c r="C15" s="8"/>
      <c r="D15" s="8"/>
      <c r="E15" s="8"/>
      <c r="F15" s="8"/>
      <c r="G15" s="8"/>
    </row>
    <row r="16" spans="2:20" x14ac:dyDescent="0.25">
      <c r="B16" s="7" t="s">
        <v>146</v>
      </c>
      <c r="C16" s="8"/>
      <c r="D16" s="8"/>
      <c r="E16" s="8"/>
      <c r="F16" s="8"/>
      <c r="G16" s="8"/>
    </row>
    <row r="17" spans="2:20" x14ac:dyDescent="0.25">
      <c r="B17" s="1" t="s">
        <v>23</v>
      </c>
      <c r="C17" s="8">
        <f>SUMIFS(Feuil1!E:E,Feuil1!B:B,Sheet1!B17)</f>
        <v>108769914</v>
      </c>
      <c r="D17" s="8">
        <f>SUMIFS(Feuil1!F:F,Feuil1!B:B,Sheet1!B17)</f>
        <v>108339851</v>
      </c>
      <c r="E17" s="8"/>
      <c r="F17" s="8">
        <f>D17-C17</f>
        <v>-430063</v>
      </c>
      <c r="G17" s="12">
        <f>D17/C17-1</f>
        <v>-3.9538782755680346E-3</v>
      </c>
    </row>
    <row r="18" spans="2:20" x14ac:dyDescent="0.25">
      <c r="B18" s="1" t="s">
        <v>28</v>
      </c>
      <c r="C18" s="8">
        <f>SUMIFS(Feuil1!E:E,Feuil1!B:B,Sheet1!B18)</f>
        <v>94481998</v>
      </c>
      <c r="D18" s="8">
        <f>SUMIFS(Feuil1!F:F,Feuil1!B:B,Sheet1!B18)</f>
        <v>94536524</v>
      </c>
      <c r="E18" s="8"/>
      <c r="F18" s="8">
        <f t="shared" ref="F18:F22" si="3">D18-C18</f>
        <v>54526</v>
      </c>
      <c r="G18" s="12">
        <f t="shared" ref="G18:G20" si="4">D18/C18-1</f>
        <v>5.7710464590310373E-4</v>
      </c>
    </row>
    <row r="19" spans="2:20" x14ac:dyDescent="0.25">
      <c r="B19" s="1" t="s">
        <v>34</v>
      </c>
      <c r="C19" s="8">
        <f>SUMIFS(Feuil1!E:E,Feuil1!B:B,Sheet1!B19)</f>
        <v>74368594</v>
      </c>
      <c r="D19" s="8">
        <f>SUMIFS(Feuil1!F:F,Feuil1!B:B,Sheet1!B19)</f>
        <v>76285901</v>
      </c>
      <c r="E19" s="8"/>
      <c r="F19" s="8">
        <f t="shared" si="3"/>
        <v>1917307</v>
      </c>
      <c r="G19" s="12">
        <f t="shared" si="4"/>
        <v>2.5781138204656662E-2</v>
      </c>
    </row>
    <row r="20" spans="2:20" x14ac:dyDescent="0.25">
      <c r="B20" s="1" t="s">
        <v>36</v>
      </c>
      <c r="C20" s="8">
        <f>SUMIFS(Feuil1!E:E,Feuil1!B:B,Sheet1!B20)</f>
        <v>24201700</v>
      </c>
      <c r="D20" s="8">
        <f>SUMIFS(Feuil1!F:F,Feuil1!B:B,Sheet1!B20)</f>
        <v>22387095</v>
      </c>
      <c r="E20" s="8"/>
      <c r="F20" s="8">
        <f t="shared" si="3"/>
        <v>-1814605</v>
      </c>
      <c r="G20" s="12">
        <f t="shared" si="4"/>
        <v>-7.4978410607519308E-2</v>
      </c>
    </row>
    <row r="21" spans="2:20" ht="18.75" x14ac:dyDescent="0.3">
      <c r="B21" s="1" t="s">
        <v>39</v>
      </c>
      <c r="C21" s="8">
        <f>SUMIFS(Feuil1!E:E,Feuil1!B:B,Sheet1!B21)</f>
        <v>17508830</v>
      </c>
      <c r="D21" s="8">
        <f>SUMIFS(Feuil1!F:F,Feuil1!B:B,Sheet1!B21)</f>
        <v>17285840</v>
      </c>
      <c r="E21" s="8"/>
      <c r="F21" s="8">
        <f t="shared" si="3"/>
        <v>-222990</v>
      </c>
      <c r="G21" s="12">
        <f t="shared" ref="G21:G22" si="5">D21/C21-1</f>
        <v>-1.2735859563431706E-2</v>
      </c>
      <c r="J21" s="22" t="s">
        <v>150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25">
      <c r="B22" s="1" t="s">
        <v>41</v>
      </c>
      <c r="C22" s="8">
        <f>SUMIFS(Feuil1!E:E,Feuil1!B:B,Sheet1!B22)</f>
        <v>7000000</v>
      </c>
      <c r="D22" s="8">
        <f>SUMIFS(Feuil1!F:F,Feuil1!B:B,Sheet1!B22)</f>
        <v>9597244</v>
      </c>
      <c r="E22" s="8"/>
      <c r="F22" s="8">
        <f t="shared" si="3"/>
        <v>2597244</v>
      </c>
      <c r="G22" s="12">
        <f t="shared" si="5"/>
        <v>0.37103485714285722</v>
      </c>
    </row>
    <row r="23" spans="2:20" x14ac:dyDescent="0.25">
      <c r="B23" s="1" t="s">
        <v>43</v>
      </c>
      <c r="C23" s="8">
        <f>SUMIFS(Feuil1!E:E,Feuil1!B:B,Sheet1!B23)</f>
        <v>7998945</v>
      </c>
      <c r="D23" s="8">
        <f>SUMIFS(Feuil1!F:F,Feuil1!B:B,Sheet1!B23)</f>
        <v>8038376</v>
      </c>
      <c r="E23" s="8"/>
      <c r="F23" s="8">
        <f>D23-C23</f>
        <v>39431</v>
      </c>
      <c r="G23" s="12">
        <f>D23/C23-1</f>
        <v>4.9295250811201008E-3</v>
      </c>
    </row>
    <row r="24" spans="2:20" x14ac:dyDescent="0.25">
      <c r="B24" s="1" t="s">
        <v>46</v>
      </c>
      <c r="C24" s="8">
        <f>SUMIFS(Feuil1!E:E,Feuil1!B:B,Sheet1!B24)</f>
        <v>4774582</v>
      </c>
      <c r="D24" s="8">
        <f>SUMIFS(Feuil1!F:F,Feuil1!B:B,Sheet1!B24)</f>
        <v>4782493</v>
      </c>
      <c r="E24" s="8"/>
      <c r="F24" s="8">
        <f t="shared" ref="F24:F25" si="6">D24-C24</f>
        <v>7911</v>
      </c>
      <c r="G24" s="12">
        <f t="shared" ref="G24:G25" si="7">D24/C24-1</f>
        <v>1.6568989704228709E-3</v>
      </c>
    </row>
    <row r="25" spans="2:20" x14ac:dyDescent="0.25">
      <c r="B25" s="6" t="s">
        <v>96</v>
      </c>
      <c r="C25" s="9">
        <f>SUMIFS(Feuil1!E:E,Feuil1!B:B,Sheet1!B25)</f>
        <v>7300000</v>
      </c>
      <c r="D25" s="9">
        <f>SUMIFS(Feuil1!F:F,Feuil1!B:B,Sheet1!B25)</f>
        <v>4279521</v>
      </c>
      <c r="E25" s="9"/>
      <c r="F25" s="9">
        <f t="shared" si="6"/>
        <v>-3020479</v>
      </c>
      <c r="G25" s="13">
        <f t="shared" si="7"/>
        <v>-0.4137642465753425</v>
      </c>
      <c r="H25" s="10"/>
      <c r="I25" s="10"/>
      <c r="J25" s="10">
        <f t="shared" ref="J25" si="8">SUM(J17:J24)</f>
        <v>0</v>
      </c>
      <c r="K25" s="17">
        <f>SUM(K17:K24)</f>
        <v>0</v>
      </c>
    </row>
    <row r="26" spans="2:20" x14ac:dyDescent="0.25">
      <c r="B26" s="7" t="s">
        <v>148</v>
      </c>
      <c r="C26" s="10">
        <f>SUM(C18:C25)</f>
        <v>237634649</v>
      </c>
      <c r="D26" s="10">
        <f t="shared" ref="D26" si="9">SUM(D18:D25)</f>
        <v>237192994</v>
      </c>
      <c r="E26" s="10">
        <f t="shared" ref="E26" si="10">SUM(E18:E25)</f>
        <v>0</v>
      </c>
      <c r="F26" s="10">
        <f t="shared" ref="F26" si="11">SUM(F18:F25)</f>
        <v>-441655</v>
      </c>
      <c r="G26" s="17">
        <f>SUM(G18:G25)</f>
        <v>-9.7498992701333553E-2</v>
      </c>
    </row>
    <row r="28" spans="2:20" x14ac:dyDescent="0.25">
      <c r="B28" s="18" t="s">
        <v>151</v>
      </c>
      <c r="C28" s="19">
        <f>C14-C26</f>
        <v>186007240</v>
      </c>
      <c r="D28" s="19">
        <f>D14-D26</f>
        <v>212256335</v>
      </c>
      <c r="E28" s="20"/>
      <c r="F28" s="19">
        <f>F14-F26</f>
        <v>26249095</v>
      </c>
      <c r="G28" s="21">
        <f>G14-(-G26)</f>
        <v>0.21948128624267127</v>
      </c>
    </row>
    <row r="31" spans="2:20" ht="18.75" x14ac:dyDescent="0.3">
      <c r="B31" s="22" t="s">
        <v>150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</row>
    <row r="80" spans="2:2" x14ac:dyDescent="0.25">
      <c r="B80"/>
    </row>
  </sheetData>
  <mergeCells count="3">
    <mergeCell ref="B31:L31"/>
    <mergeCell ref="I4:T4"/>
    <mergeCell ref="J21:T21"/>
  </mergeCells>
  <conditionalFormatting sqref="F6:G13">
    <cfRule type="cellIs" dxfId="8" priority="4" operator="lessThan">
      <formula>0</formula>
    </cfRule>
    <cfRule type="cellIs" dxfId="7" priority="5" operator="greaterThan">
      <formula>0</formula>
    </cfRule>
    <cfRule type="cellIs" dxfId="6" priority="8" operator="lessThan">
      <formula>0</formula>
    </cfRule>
    <cfRule type="cellIs" dxfId="5" priority="9" operator="greaterThan">
      <formula>0</formula>
    </cfRule>
  </conditionalFormatting>
  <conditionalFormatting sqref="F17:G25">
    <cfRule type="cellIs" dxfId="4" priority="2" operator="lessThan">
      <formula>0</formula>
    </cfRule>
    <cfRule type="cellIs" dxfId="3" priority="3" operator="greaterThan">
      <formula>0</formula>
    </cfRule>
    <cfRule type="cellIs" dxfId="2" priority="6" operator="lessThan">
      <formula>0</formula>
    </cfRule>
    <cfRule type="cellIs" dxfId="1" priority="7" operator="greaterThan">
      <formula>0</formula>
    </cfRule>
  </conditionalFormatting>
  <conditionalFormatting sqref="F26:G2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Feuil1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Sasuke</dc:creator>
  <cp:lastModifiedBy>mohammedu iflam</cp:lastModifiedBy>
  <cp:lastPrinted>2024-10-26T14:39:55Z</cp:lastPrinted>
  <dcterms:created xsi:type="dcterms:W3CDTF">2024-10-26T19:31:40Z</dcterms:created>
  <dcterms:modified xsi:type="dcterms:W3CDTF">2024-10-26T19:31:40Z</dcterms:modified>
</cp:coreProperties>
</file>