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180" activeTab="2"/>
  </bookViews>
  <sheets>
    <sheet name="#Sub Ledger Detail# (2)" sheetId="2" r:id="rId1"/>
    <sheet name="#Sub Ledger Detail#" sheetId="1" r:id="rId2"/>
    <sheet name="Sheet2" sheetId="3" r:id="rId3"/>
    <sheet name="Sheet1" sheetId="4" r:id="rId4"/>
  </sheets>
  <definedNames>
    <definedName name="_xlnm._FilterDatabase" localSheetId="0" hidden="1">'#Sub Ledger Detail# (2)'!$A$5:$J$370</definedName>
    <definedName name="_xlnm._FilterDatabase" localSheetId="2" hidden="1">Sheet2!$T$9:$T$10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<sst xmlns="http://schemas.openxmlformats.org/spreadsheetml/2006/main" count="6624" uniqueCount="1235">
  <si>
    <t>Sub Ledger</t>
  </si>
  <si>
    <t>Ledger</t>
  </si>
  <si>
    <t>Type</t>
  </si>
  <si>
    <t>Entry No</t>
  </si>
  <si>
    <t>Entry Date</t>
  </si>
  <si>
    <t>BRS Date</t>
  </si>
  <si>
    <t>Opening</t>
  </si>
  <si>
    <t>Debit</t>
  </si>
  <si>
    <t>Credit</t>
  </si>
  <si>
    <t>Closing</t>
  </si>
  <si>
    <t>GRACE FASHION WEAR   - PUDUCHERRY|34AIDPM8428M1ZV</t>
  </si>
  <si>
    <t>SUNDRY  DEBTORS</t>
  </si>
  <si>
    <t>Sale Invoice</t>
  </si>
  <si>
    <t>PGVS21-22-000363</t>
  </si>
  <si>
    <t>PGVS21-22-000506</t>
  </si>
  <si>
    <t>Voucher (AR/AP)</t>
  </si>
  <si>
    <t>PV1274121-22</t>
  </si>
  <si>
    <t>PGVS21-22-000702</t>
  </si>
  <si>
    <t>PV1309321-22</t>
  </si>
  <si>
    <t>PGVS21-22-000753</t>
  </si>
  <si>
    <t>PGVS21-22-000803</t>
  </si>
  <si>
    <t>PGVS21-22-000860</t>
  </si>
  <si>
    <t>PGVS21-22-000891</t>
  </si>
  <si>
    <t>PGVS21-22-000933</t>
  </si>
  <si>
    <t>PGVS21-22-000981</t>
  </si>
  <si>
    <t>PV1525421-22</t>
  </si>
  <si>
    <t>PGVS21-22-001052</t>
  </si>
  <si>
    <t>PGVS21-22-001145</t>
  </si>
  <si>
    <t>PV1587421-22</t>
  </si>
  <si>
    <t>PGVS21-22-001165</t>
  </si>
  <si>
    <t>PGVS21-22-001223</t>
  </si>
  <si>
    <t>PV1737521-22</t>
  </si>
  <si>
    <t>PV1867721-22</t>
  </si>
  <si>
    <t>Sale Return</t>
  </si>
  <si>
    <t>FFCSC21-22-00024</t>
  </si>
  <si>
    <t>FFCSC21-22-00025</t>
  </si>
  <si>
    <t>FFCSC21-22-00026</t>
  </si>
  <si>
    <t>FFCSC21-22-00064</t>
  </si>
  <si>
    <t>FFCSC21-22-00065</t>
  </si>
  <si>
    <t>FFCSC21-22-00066</t>
  </si>
  <si>
    <t>FFCSC21-22-00067</t>
  </si>
  <si>
    <t>FFCSC21-22-00068</t>
  </si>
  <si>
    <t>PV2036021-22</t>
  </si>
  <si>
    <t>FFCSC21-22-00091</t>
  </si>
  <si>
    <t>FFCSC21-22-00106</t>
  </si>
  <si>
    <t>FFCSC21-22-00108</t>
  </si>
  <si>
    <t>FFCSC21-22-00111</t>
  </si>
  <si>
    <t>FFCSC21-22-00121</t>
  </si>
  <si>
    <t>FFCSC21-22-00162</t>
  </si>
  <si>
    <t>PV2103821-22</t>
  </si>
  <si>
    <t>FFCSC21-22-00203</t>
  </si>
  <si>
    <t>PV2151221-22</t>
  </si>
  <si>
    <t>PV2175421-22</t>
  </si>
  <si>
    <t>PV0067822-23</t>
  </si>
  <si>
    <t>FFCS22-23-000195</t>
  </si>
  <si>
    <t>FFCSC22-23-00060</t>
  </si>
  <si>
    <t>FFCSC22-23-00061</t>
  </si>
  <si>
    <t>FFCSC22-23-00062</t>
  </si>
  <si>
    <t>FFCS22-23-000224</t>
  </si>
  <si>
    <t>FFCS22-23-000296</t>
  </si>
  <si>
    <t>FFCS22-23-000319</t>
  </si>
  <si>
    <t>FFCS22-23-000341</t>
  </si>
  <si>
    <t>FFCS22-23-000364</t>
  </si>
  <si>
    <t>FFCS22-23-000395</t>
  </si>
  <si>
    <t>PV0280622-23</t>
  </si>
  <si>
    <t>FFCS22-23-000551</t>
  </si>
  <si>
    <t>FFCS22-23-000611</t>
  </si>
  <si>
    <t>FFCSC22-23-00182</t>
  </si>
  <si>
    <t>FFCS22-23-000629</t>
  </si>
  <si>
    <t>FFCS22-23-000668</t>
  </si>
  <si>
    <t>FFCS22-23-000683</t>
  </si>
  <si>
    <t>FFCS22-23-000699</t>
  </si>
  <si>
    <t>PV0387422-23</t>
  </si>
  <si>
    <t>FFCS22-23-000730</t>
  </si>
  <si>
    <t>PV0396322-23</t>
  </si>
  <si>
    <t>PV0408222-23</t>
  </si>
  <si>
    <t>PV0410722-23</t>
  </si>
  <si>
    <t>FFCS22-23-000795</t>
  </si>
  <si>
    <t>FFCS22-23-000806</t>
  </si>
  <si>
    <t>FFCS22-23-000842</t>
  </si>
  <si>
    <t>FFCS22-23-000852</t>
  </si>
  <si>
    <t>PV0438022-23</t>
  </si>
  <si>
    <t>PV0441122-23</t>
  </si>
  <si>
    <t>PV0454722-23</t>
  </si>
  <si>
    <t>PV0466222-23</t>
  </si>
  <si>
    <t>PV0481422-23</t>
  </si>
  <si>
    <t>PV0483522-23</t>
  </si>
  <si>
    <t>PV0498722-23</t>
  </si>
  <si>
    <t>FFCS22-23-001022</t>
  </si>
  <si>
    <t>FFCS22-23-001041</t>
  </si>
  <si>
    <t>PV0510422-23</t>
  </si>
  <si>
    <t>FFCS22-23-001057</t>
  </si>
  <si>
    <t>FFCS22-23-001091</t>
  </si>
  <si>
    <t>PV0526122-23</t>
  </si>
  <si>
    <t>PV0538322-23</t>
  </si>
  <si>
    <t>PV0546822-23</t>
  </si>
  <si>
    <t>FFCS22-23-001162</t>
  </si>
  <si>
    <t>FFCS22-23-001175</t>
  </si>
  <si>
    <t>PV0561922-23</t>
  </si>
  <si>
    <t>FFCS22-23-001214</t>
  </si>
  <si>
    <t>PV0588022-23</t>
  </si>
  <si>
    <t>FFCS22-23-001259</t>
  </si>
  <si>
    <t>FFCS22-23-001284</t>
  </si>
  <si>
    <t>FFCS22-23-001309</t>
  </si>
  <si>
    <t>FFCS22-23-001320</t>
  </si>
  <si>
    <t>FFCS22-23-001396</t>
  </si>
  <si>
    <t>PV0629222-23</t>
  </si>
  <si>
    <t>FFCS22-23-001427</t>
  </si>
  <si>
    <t>PV0649022-23</t>
  </si>
  <si>
    <t>FFCS22-23-001470</t>
  </si>
  <si>
    <t>FFCS22-23-001483</t>
  </si>
  <si>
    <t>PV0655522-23</t>
  </si>
  <si>
    <t>FFCS22-23-001507</t>
  </si>
  <si>
    <t>FFCS22-23-001522</t>
  </si>
  <si>
    <t>PV0686422-23</t>
  </si>
  <si>
    <t>FFCS22-23-001570</t>
  </si>
  <si>
    <t>PV0694522-23</t>
  </si>
  <si>
    <t>FFCS22-23-001608</t>
  </si>
  <si>
    <t>PV0708722-23</t>
  </si>
  <si>
    <t>PV0715722-23</t>
  </si>
  <si>
    <t>FFCS22-23-001649</t>
  </si>
  <si>
    <t>PV0725822-23</t>
  </si>
  <si>
    <t>FFCS22-23-001677</t>
  </si>
  <si>
    <t>PV0746722-23</t>
  </si>
  <si>
    <t>FFCS22-23-001707</t>
  </si>
  <si>
    <t>FFCS22-23-001729</t>
  </si>
  <si>
    <t>PV0762522-23</t>
  </si>
  <si>
    <t>PV0783322-23</t>
  </si>
  <si>
    <t>FFCS22-23-001795</t>
  </si>
  <si>
    <t>PV0807322-23</t>
  </si>
  <si>
    <t>FFCS22-23-001809</t>
  </si>
  <si>
    <t>FFCS22-23-001840</t>
  </si>
  <si>
    <t>PV0832222-23</t>
  </si>
  <si>
    <t>FFCS22-23-001857</t>
  </si>
  <si>
    <t>PV0843122-23</t>
  </si>
  <si>
    <t>FFCS22-23-001911</t>
  </si>
  <si>
    <t>PV0866422-23</t>
  </si>
  <si>
    <t>PV0872222-23</t>
  </si>
  <si>
    <t>FFCS22-23-001963</t>
  </si>
  <si>
    <t>PV0877822-23</t>
  </si>
  <si>
    <t>FFCS22-23-001999</t>
  </si>
  <si>
    <t>PV0895822-23</t>
  </si>
  <si>
    <t>FFCS22-23-002018</t>
  </si>
  <si>
    <t>PV0905422-23</t>
  </si>
  <si>
    <t>PV0922922-23</t>
  </si>
  <si>
    <t>FFCS22-23-002081</t>
  </si>
  <si>
    <t>PV0940722-23</t>
  </si>
  <si>
    <t>FFCS22-23-002127</t>
  </si>
  <si>
    <t>PV0955422-23</t>
  </si>
  <si>
    <t>PV0974722-23</t>
  </si>
  <si>
    <t>PV0986722-23</t>
  </si>
  <si>
    <t>FFCS22-23-002226</t>
  </si>
  <si>
    <t>PV1018022-23</t>
  </si>
  <si>
    <t>FFCS22-23-002354</t>
  </si>
  <si>
    <t>PV1045322-23</t>
  </si>
  <si>
    <t>FFCS22-23-002401</t>
  </si>
  <si>
    <t>PV1074522-23</t>
  </si>
  <si>
    <t>FFCS22-23-002420</t>
  </si>
  <si>
    <t>FFCS22-23-002449</t>
  </si>
  <si>
    <t>FFCS22-23-002506</t>
  </si>
  <si>
    <t>PV1096722-23</t>
  </si>
  <si>
    <t>FFCS22-23-002532</t>
  </si>
  <si>
    <t>FFCS22-23-002584</t>
  </si>
  <si>
    <t>FFCSC22-23-00555</t>
  </si>
  <si>
    <t>PV1137822-23</t>
  </si>
  <si>
    <t>FFCS22-23-002796</t>
  </si>
  <si>
    <t>FFCS22-23-002879</t>
  </si>
  <si>
    <t>PV1177422-23</t>
  </si>
  <si>
    <t>FFCS22-23-002933</t>
  </si>
  <si>
    <t>PV1185222-23</t>
  </si>
  <si>
    <t>FFCS22-23-003015</t>
  </si>
  <si>
    <t>FFCS22-23-003058</t>
  </si>
  <si>
    <t>FFCS22-23-003127</t>
  </si>
  <si>
    <t>FFCS22-23-003143</t>
  </si>
  <si>
    <t>PV1210922-23</t>
  </si>
  <si>
    <t>FFCS22-23-003183</t>
  </si>
  <si>
    <t>PV1242422-23</t>
  </si>
  <si>
    <t>FFCS22-23-003271</t>
  </si>
  <si>
    <t>PV1252122-23</t>
  </si>
  <si>
    <t>PV1280122-23</t>
  </si>
  <si>
    <t>FFCS22-23-003401</t>
  </si>
  <si>
    <t>PV1298422-23</t>
  </si>
  <si>
    <t>PV1313422-23</t>
  </si>
  <si>
    <t>FFCS22-23-003597</t>
  </si>
  <si>
    <t>FFCS22-23-003602</t>
  </si>
  <si>
    <t>PV1345422-23</t>
  </si>
  <si>
    <t>FFCS22-23-003659</t>
  </si>
  <si>
    <t>FFCS22-23-003668</t>
  </si>
  <si>
    <t>FFCS22-23-003683</t>
  </si>
  <si>
    <t>PV1359522-23</t>
  </si>
  <si>
    <t>FFCS22-23-003711</t>
  </si>
  <si>
    <t>FFCS22-23-003717</t>
  </si>
  <si>
    <t>FFCS22-23-003729</t>
  </si>
  <si>
    <t>FFCSC22-23-00727</t>
  </si>
  <si>
    <t>FFCS22-23-003808</t>
  </si>
  <si>
    <t>PV1390222-23</t>
  </si>
  <si>
    <t>FFCS22-23-003898</t>
  </si>
  <si>
    <t>FFCS22-23-003903</t>
  </si>
  <si>
    <t>PV1403022-23</t>
  </si>
  <si>
    <t>FFCS22-23-003971</t>
  </si>
  <si>
    <t>FFCS22-23-003996</t>
  </si>
  <si>
    <t>PV1430422-23</t>
  </si>
  <si>
    <t>PV1437522-23</t>
  </si>
  <si>
    <t>PV1449622-23</t>
  </si>
  <si>
    <t>FFCS22-23-004152</t>
  </si>
  <si>
    <t>FFCS22-23-004207</t>
  </si>
  <si>
    <t>PV1483922-23</t>
  </si>
  <si>
    <t>FFCS22-23-004262</t>
  </si>
  <si>
    <t>FFCS22-23-004323</t>
  </si>
  <si>
    <t>FFCS22-23-004431</t>
  </si>
  <si>
    <t>FFCS22-23-004489</t>
  </si>
  <si>
    <t>PV1536922-23</t>
  </si>
  <si>
    <t>FFCS22-23-004605</t>
  </si>
  <si>
    <t>FFCS22-23-004674</t>
  </si>
  <si>
    <t>PV1563222-23</t>
  </si>
  <si>
    <t>FFCS22-23-004775</t>
  </si>
  <si>
    <t>PV1571422-23</t>
  </si>
  <si>
    <t>FFCS22-23-004855</t>
  </si>
  <si>
    <t>PV1584822-23</t>
  </si>
  <si>
    <t>PV1598222-23</t>
  </si>
  <si>
    <t>FFCS22-23-004926</t>
  </si>
  <si>
    <t>FFCS22-23-004977</t>
  </si>
  <si>
    <t>PV1618722-23</t>
  </si>
  <si>
    <t>FFCS22-23-005116</t>
  </si>
  <si>
    <t>FFCS22-23-005156</t>
  </si>
  <si>
    <t>PV1654222-23</t>
  </si>
  <si>
    <t>FFCS22-23-005250</t>
  </si>
  <si>
    <t>PV1667822-23</t>
  </si>
  <si>
    <t>FFCS22-23-005400</t>
  </si>
  <si>
    <t>FFCS22-23-005442</t>
  </si>
  <si>
    <t>PV1700722-23</t>
  </si>
  <si>
    <t>FFCS22-23-005516</t>
  </si>
  <si>
    <t>PV1714422-23</t>
  </si>
  <si>
    <t>PV1738522-23</t>
  </si>
  <si>
    <t>FFCS22-23-005608</t>
  </si>
  <si>
    <t>FFCS22-23-005747</t>
  </si>
  <si>
    <t>PV1768422-23</t>
  </si>
  <si>
    <t>PV1777922-23</t>
  </si>
  <si>
    <t>FFCS22-23-005821</t>
  </si>
  <si>
    <t>FFCS22-23-005868</t>
  </si>
  <si>
    <t>PV1792422-23</t>
  </si>
  <si>
    <t>FFCS22-23-005950</t>
  </si>
  <si>
    <t>PV1821022-23</t>
  </si>
  <si>
    <t>PV1832422-23</t>
  </si>
  <si>
    <t>T-FFC-0051-22-23</t>
  </si>
  <si>
    <t>FFCS22-23-006233</t>
  </si>
  <si>
    <t>PV1889422-23</t>
  </si>
  <si>
    <t>FFCS22-23-006420</t>
  </si>
  <si>
    <t>FFCS22-23-006461</t>
  </si>
  <si>
    <t>PV1926222-23</t>
  </si>
  <si>
    <t>PV1937322-23</t>
  </si>
  <si>
    <t>PV1947022-23</t>
  </si>
  <si>
    <t>FFCS22-23-006650</t>
  </si>
  <si>
    <t>FFCS22-23-006793</t>
  </si>
  <si>
    <t>PV1986722-23</t>
  </si>
  <si>
    <t>FFCS22-23-006892</t>
  </si>
  <si>
    <t>PV1997322-23</t>
  </si>
  <si>
    <t>PV2008922-23</t>
  </si>
  <si>
    <t>PV2018422-23</t>
  </si>
  <si>
    <t>PV2024522-23</t>
  </si>
  <si>
    <t>FFCS22-23-007095</t>
  </si>
  <si>
    <t>PV2035222-23</t>
  </si>
  <si>
    <t>PV2060622-23</t>
  </si>
  <si>
    <t>FFCS22-23-007239</t>
  </si>
  <si>
    <t>PV2074122-23</t>
  </si>
  <si>
    <t>PV2096622-23</t>
  </si>
  <si>
    <t>PV2120022-23</t>
  </si>
  <si>
    <t>FFCS22-23-007446</t>
  </si>
  <si>
    <t>PV2159822-23</t>
  </si>
  <si>
    <t>FFCS22-23-007607</t>
  </si>
  <si>
    <t>PV2187822-23</t>
  </si>
  <si>
    <t>PV2213522-23</t>
  </si>
  <si>
    <t>FFCS22-23-007778</t>
  </si>
  <si>
    <t>PV2226722-23</t>
  </si>
  <si>
    <t>FFCS22-23-007836</t>
  </si>
  <si>
    <t>FFCS22-23-007932</t>
  </si>
  <si>
    <t>PV2251322-23</t>
  </si>
  <si>
    <t>FFCS22-23-007979</t>
  </si>
  <si>
    <t>PV2264022-23</t>
  </si>
  <si>
    <t>T-FFC22-23-00003</t>
  </si>
  <si>
    <t>PV2285122-23</t>
  </si>
  <si>
    <t>FFCS22-23-008051</t>
  </si>
  <si>
    <t>PV2297322-23</t>
  </si>
  <si>
    <t>PV2305022-23</t>
  </si>
  <si>
    <t>FFCS22-23-008139</t>
  </si>
  <si>
    <t>FFCS22-23-008183</t>
  </si>
  <si>
    <t>PV2322722-23</t>
  </si>
  <si>
    <t>FFCS22-23-008261</t>
  </si>
  <si>
    <t>FFCS22-23-008311</t>
  </si>
  <si>
    <t>PV2366522-23</t>
  </si>
  <si>
    <t>FFCS22-23-008409</t>
  </si>
  <si>
    <t>PV2388322-23</t>
  </si>
  <si>
    <t>FFCS22-23-008462</t>
  </si>
  <si>
    <t>FFCS22-23-008536</t>
  </si>
  <si>
    <t>PV2421022-23</t>
  </si>
  <si>
    <t>FFCS22-23-008590</t>
  </si>
  <si>
    <t>PV2472622-23</t>
  </si>
  <si>
    <t>FFCS22-23-008794</t>
  </si>
  <si>
    <t>FFCS22-23-008895</t>
  </si>
  <si>
    <t>PV2513422-23</t>
  </si>
  <si>
    <t>PV2528722-23</t>
  </si>
  <si>
    <t>FFCS22-23-009063</t>
  </si>
  <si>
    <t>FFCS22-23-009081</t>
  </si>
  <si>
    <t>PV2553822-23</t>
  </si>
  <si>
    <t>PV2577122-23</t>
  </si>
  <si>
    <t>FFCS22-23-009251</t>
  </si>
  <si>
    <t>PV2607122-23</t>
  </si>
  <si>
    <t>Debit Journal</t>
  </si>
  <si>
    <t>DN/00003288/22-23</t>
  </si>
  <si>
    <t>Credit Journal</t>
  </si>
  <si>
    <t>CN/00000465/22-23</t>
  </si>
  <si>
    <t>PV0015323-24</t>
  </si>
  <si>
    <t>FFCS23-24-000065</t>
  </si>
  <si>
    <t>FFCS23-24-000124</t>
  </si>
  <si>
    <t>PV0034323-24</t>
  </si>
  <si>
    <t>FFCS23-24-000193</t>
  </si>
  <si>
    <t>FFCS23-24-000228</t>
  </si>
  <si>
    <t>FFCS23-24-000277</t>
  </si>
  <si>
    <t>PV0053323-24</t>
  </si>
  <si>
    <t>FFCS23-24-000338</t>
  </si>
  <si>
    <t>PV0080823-24</t>
  </si>
  <si>
    <t>FFCS23-24-000493</t>
  </si>
  <si>
    <t>FFCS23-24-000538</t>
  </si>
  <si>
    <t>PV0102723-24</t>
  </si>
  <si>
    <t>FFCS23-24-000615</t>
  </si>
  <si>
    <t>PV0123923-24</t>
  </si>
  <si>
    <t>FFCS23-24-000703</t>
  </si>
  <si>
    <t>PV0161223-24</t>
  </si>
  <si>
    <t>FFCS23-24-000861</t>
  </si>
  <si>
    <t>PV0208223-24</t>
  </si>
  <si>
    <t>PV0274923-24</t>
  </si>
  <si>
    <t>FFCS23-24-001278</t>
  </si>
  <si>
    <t>FFCS23-24-001279</t>
  </si>
  <si>
    <t>PV0284423-24</t>
  </si>
  <si>
    <t>FFCS23-24-001424</t>
  </si>
  <si>
    <t>PV0313923-24</t>
  </si>
  <si>
    <t>FFCS23-24-001526</t>
  </si>
  <si>
    <t>PV0336123-24</t>
  </si>
  <si>
    <t>FFCS23-24-001656</t>
  </si>
  <si>
    <t>FFCS23-24-001658</t>
  </si>
  <si>
    <t>FFCS23-24-001716</t>
  </si>
  <si>
    <t>PV0368023-24</t>
  </si>
  <si>
    <t>PV0388023-24</t>
  </si>
  <si>
    <t>FFCS23-24-001800</t>
  </si>
  <si>
    <t>FFCS23-24-001803</t>
  </si>
  <si>
    <t>PV0416323-24</t>
  </si>
  <si>
    <t>PV0433523-24</t>
  </si>
  <si>
    <t>FFCS23-24-002016</t>
  </si>
  <si>
    <t>PV0472723-24</t>
  </si>
  <si>
    <t>FFCS23-24-002145</t>
  </si>
  <si>
    <t>FFCS23-24-002146</t>
  </si>
  <si>
    <t>PV0490523-24</t>
  </si>
  <si>
    <t>FFCS23-24-002282</t>
  </si>
  <si>
    <t>FFCS23-24-002283</t>
  </si>
  <si>
    <t>PV0525623-24</t>
  </si>
  <si>
    <t>FFCS23-24-002375</t>
  </si>
  <si>
    <t>PV0542723-24</t>
  </si>
  <si>
    <t>PV0577923-24</t>
  </si>
  <si>
    <t>FFCS23-24-002568</t>
  </si>
  <si>
    <t>FFCS23-24-002569</t>
  </si>
  <si>
    <t>PV0602623-24</t>
  </si>
  <si>
    <t>FFCS23-24-002725</t>
  </si>
  <si>
    <t>FFCS23-24-002726</t>
  </si>
  <si>
    <t>PV0630023-24</t>
  </si>
  <si>
    <t>FFCS23-24-002926</t>
  </si>
  <si>
    <t>PV0660623-24</t>
  </si>
  <si>
    <t>PV0678323-24</t>
  </si>
  <si>
    <t>DN/00000454/23-24</t>
  </si>
  <si>
    <t>FFCS23-24-003186</t>
  </si>
  <si>
    <t>PV0710723-24</t>
  </si>
  <si>
    <t>FFCS23-24-003357</t>
  </si>
  <si>
    <t>PV0779623-24</t>
  </si>
  <si>
    <t>FFCS23-24-003533</t>
  </si>
  <si>
    <t>PV0798923-24</t>
  </si>
  <si>
    <t>FFCS23-24-003656</t>
  </si>
  <si>
    <t>PV0818223-24</t>
  </si>
  <si>
    <t>PV0871223-24</t>
  </si>
  <si>
    <t>PV0886023-24</t>
  </si>
  <si>
    <t>DN/00000700/23-24</t>
  </si>
  <si>
    <t>PV0990023-24</t>
  </si>
  <si>
    <t>PV1031823-24</t>
  </si>
  <si>
    <t>Balances shown in '()' are credit balances</t>
  </si>
  <si>
    <t>Page No.: 1</t>
  </si>
  <si>
    <t>GURRAM VENKATESHWARLU TEXTILES PVT LTD</t>
  </si>
  <si>
    <t>#Sub Ledger Detail#</t>
  </si>
  <si>
    <r>
      <rPr>
        <b/>
        <sz val="9"/>
        <color rgb="FF000000"/>
        <rFont val="Calibri"/>
        <charset val="134"/>
      </rPr>
      <t xml:space="preserve">Period : </t>
    </r>
    <r>
      <rPr>
        <sz val="9"/>
        <color rgb="FF000000"/>
        <rFont val="Calibri"/>
        <charset val="134"/>
      </rPr>
      <t>01-04-2021</t>
    </r>
    <r>
      <rPr>
        <b/>
        <sz val="9"/>
        <color rgb="FF000000"/>
        <rFont val="Calibri"/>
        <charset val="134"/>
      </rPr>
      <t xml:space="preserve"> To </t>
    </r>
    <r>
      <rPr>
        <sz val="9"/>
        <color rgb="FF000000"/>
        <rFont val="Calibri"/>
        <charset val="134"/>
      </rPr>
      <t>14-08-2023</t>
    </r>
  </si>
  <si>
    <r>
      <rPr>
        <b/>
        <sz val="9"/>
        <color rgb="FF000000"/>
        <rFont val="Calibri"/>
        <charset val="134"/>
      </rPr>
      <t xml:space="preserve">Include Un-Posted Entries : </t>
    </r>
    <r>
      <rPr>
        <sz val="9"/>
        <color rgb="FF000000"/>
        <rFont val="Calibri"/>
        <charset val="134"/>
      </rPr>
      <t>True</t>
    </r>
    <r>
      <rPr>
        <b/>
        <sz val="9"/>
        <color rgb="FF000000"/>
        <rFont val="Calibri"/>
        <charset val="134"/>
      </rPr>
      <t xml:space="preserve"> | Include Zero Balance Records : </t>
    </r>
    <r>
      <rPr>
        <sz val="9"/>
        <color rgb="FF000000"/>
        <rFont val="Calibri"/>
        <charset val="134"/>
      </rPr>
      <t>True</t>
    </r>
    <r>
      <rPr>
        <b/>
        <sz val="9"/>
        <color rgb="FF000000"/>
        <rFont val="Calibri"/>
        <charset val="134"/>
      </rPr>
      <t xml:space="preserve"> | Agent :  | Class : </t>
    </r>
  </si>
  <si>
    <t>Owner Site</t>
  </si>
  <si>
    <t>Ref No</t>
  </si>
  <si>
    <t>Ref Date</t>
  </si>
  <si>
    <t>Narration</t>
  </si>
  <si>
    <t>Particulars</t>
  </si>
  <si>
    <t>Posting Status</t>
  </si>
  <si>
    <t>Adjustments</t>
  </si>
  <si>
    <t>PGVTPVT</t>
  </si>
  <si>
    <t>Sales - S&amp;D (Sales)Sales - S&amp;D (Sales) : 160742.87 cr.
IGST OUTPUT-TS (GST Liabilities) : 8037.16 cr.</t>
  </si>
  <si>
    <t>Posted</t>
  </si>
  <si>
    <t>[ Against PV1309321-22 Dated: 15-11-2021, (Doc No.:  Doc. dt.:  Doc Amt: Rs. 50000.00),  Adjusted Amt: Rs. 50000.00 (Remarks: NEFT TRF:GRACE CHUDIDARS 000412205622:) ]
[ Against PV1737521-22 Dated: 12-01-2022, (Doc No.:  Doc. dt.:  Doc Amt: Rs. 100000.00),  Adjusted Amt: Rs. 27311.03 (Remarks: NEFT TRF:GRACE CHUDIDARS 000458092820) ]
[ Against PV1587421-22 Dated: 24-12-2021, (Doc No.:  Doc. dt.:  Doc Amt: Rs. 15957.00),  Adjusted Amt: Rs. 15957.00 (Remarks: NEFT TRF:GRACE CHUDIDARS 000441131884) ]
[ Against PV1525421-22 Dated: 15-12-2021, (Doc No.:  Doc. dt.:  Doc Amt: Rs. 75512.00),  Adjusted Amt: Rs. 75512.00 (Remarks: NEFT TRF:GRACE CHUDIDARS 000434562641) ]</t>
  </si>
  <si>
    <t>Sales - S&amp;D (Sales)Sales - S&amp;D (Sales) : 159380.96 cr.
IGST OUTPUT-TS (GST Liabilities) : 7969.06 cr.</t>
  </si>
  <si>
    <t>[ Against FFCSC21-22-00025 Dated: 19-02-2022, (Doc No.: 506 Doc. dt.: 19-10-2021 Doc Amt: Rs. 35992.28),  Adjusted Amt: Rs. 35992.28 (Remarks: ADVISED BY SAI BHASKAR) ]
[ Against FFCSC21-22-00024 Dated: 19-02-2022, (Doc No.: 753 Doc. dt.: 16-11-2021 Doc Amt: Rs. 36815.07),  Adjusted Amt: Rs. 8668.77 (Remarks: ADVISED BY SAI BHASKAR) ]
[ Against PV1737521-22 Dated: 12-01-2022, (Doc No.:  Doc. dt.:  Doc Amt: Rs. 100000.00),  Adjusted Amt: Rs. 72688.97 (Remarks: NEFT TRF:GRACE CHUDIDARS 000458092820) ]
[ Against PV1867721-22 Dated: 28-01-2022, (Doc No.:  Doc. dt.:  Doc Amt: Rs. 50000.00),  Adjusted Amt: Rs. 50000.00 (Remarks: NEFT TRF:GRACE CHUDIDARS 000468862963) ]</t>
  </si>
  <si>
    <t>GVT PVT</t>
  </si>
  <si>
    <t>City Union Bank Ltd- 265120000188892 (Bank OD A/c)</t>
  </si>
  <si>
    <t>Sales - S&amp;D (Sales)Sales - S&amp;D (Sales) : 22066.65 cr.
IGST OUTPUT-TS (GST Liabilities) : 1103.33 cr.</t>
  </si>
  <si>
    <t>[ Against FFCSC21-22-00024 Dated: 19-02-2022, (Doc No.: 753 Doc. dt.: 16-11-2021 Doc Amt: Rs. 36815.07),  Adjusted Amt: Rs. 23169.98 (Remarks: ADVISED BY SAI BHASKAR) ]</t>
  </si>
  <si>
    <t>NEFT TRF:GRACE CHUDIDARS 000412205622:</t>
  </si>
  <si>
    <t>[ Against PGVS21-22-000363 Dated: 06-10-2021, (Doc No.:  Doc. dt.:  Doc Amt: Rs. 168780.03),  Adjusted Amt: Rs. 50000.00 ]</t>
  </si>
  <si>
    <t>Sales - S&amp;D (Sales)Sales - S&amp;D (Sales) : 142163.67 cr.
IGST OUTPUT-TS (GST Liabilities) : 7108.2 cr.</t>
  </si>
  <si>
    <t>[ Against FFCSC21-22-00024 Dated: 19-02-2022, (Doc No.: 753 Doc. dt.: 16-11-2021 Doc Amt: Rs. 36815.07),  Adjusted Amt: Rs. 4976.32 (Remarks: ADVISED BY SAI BHASKAR) ]
[ Against FFCSC21-22-00066 Dated: 25-02-2022, (Doc No.: 753 Doc. dt.: 16-11-2021 Doc Amt: Rs. 36243.58),  Adjusted Amt: Rs. 36243.58 (Remarks: ADVISED BY SAI BHASKAR , VINDHYA) ]
[ Against FFCSC21-22-00065 Dated: 25-02-2022, (Doc No.: 753 Doc. dt.: 16-11-2021 Doc Amt: Rs. 35170.96),  Adjusted Amt: Rs. 35170.96 (Remarks: ADVISED BY SAI BHASKAR, VINDHYA) ]
[ Against FFCSC21-22-00067 Dated: 25-02-2022, (Doc No.: 803 Doc. dt.: 23-11-2021 Doc Amt: Rs. 36291.49),  Adjusted Amt: Rs. 35877.45 (Remarks: ADVICED BY SAI BHASKAR , VINDHYA) ]
[ Against FFCSC21-22-00026 Dated: 19-02-2022, (Doc No.: 753 Doc. dt.: 16-11-2021 Doc Amt: Rs. 37003.56),  Adjusted Amt: Rs. 37003.56 (Remarks: ADVISED BY SAI BHASKAR) ]</t>
  </si>
  <si>
    <t>Sales - S&amp;D (Sales)Sales - S&amp;D (Sales) : 120244.88 cr.
IGST OUTPUT-TS (GST Liabilities) : 6012.27 cr.</t>
  </si>
  <si>
    <t>[ Against FFCSC21-22-00064 Dated: 25-02-2022, (Doc No.: 803 Doc. dt.: 16-11-2021 Doc Amt: Rs. 37376.84),  Adjusted Amt: Rs. 37376.84 (Remarks: ADVISED BY SAI BHASKAR, VINDHYA) ]
[ Against FFCSC21-22-00067 Dated: 25-02-2022, (Doc No.: 803 Doc. dt.: 23-11-2021 Doc Amt: Rs. 36291.49),  Adjusted Amt: Rs. 414.04 (Remarks: ADVICED BY SAI BHASKAR , VINDHYA) ]
[ Against PV2036021-22 Dated: 01-03-2022, (Doc No.:  Doc. dt.:  Doc Amt: Rs. 50000.00),  Adjusted Amt: Rs. 50000.00 (Remarks: NEFT TRF:GRACE CHUDIDARS 000494274116) ]
[ Against FFCSC21-22-00068 Dated: 25-02-2022, (Doc No.: 803 Doc. dt.: 16-11-2021 Doc Amt: Rs. 36767.21),  Adjusted Amt: Rs. 36767.21 (Remarks: ADVISED BY SAI BHASKAR, VINDHYA) ]
[ Against FFCSC21-22-00091 Dated: 05-03-2022, (Doc No.: 860 Doc. dt.: 29-11-2021 Doc Amt: Rs. 35923.45),  Adjusted Amt: Rs. 1699.06 (Remarks: ADVISED BY SAI BHASKAR AMOUNT DIFFERENCE 13000) ]</t>
  </si>
  <si>
    <t>Sales - S&amp;D (Sales)Sales - S&amp;D (Sales) : 174856.79 cr.
IGST OUTPUT-TS (GST Liabilities) : 8742.84 cr.</t>
  </si>
  <si>
    <t>[ Against FFCSC21-22-00106 Dated: 07-03-2022, (Doc No.: 860 Doc. dt.: 29-11-2021 Doc Amt: Rs. 37466.54),  Adjusted Amt: Rs. 37466.54 (Remarks: ADVISED BY SAI BHASKAR AMOUNT DIFFERENCE 12000) ]
[ Against FFCSC21-22-00162 Dated: 16-03-2022, (Doc No.: 000891 Doc. dt.: 02-12-2021 Doc Amt: Rs. 37720.03),  Adjusted Amt: Rs. 70.68 (Remarks: DIFFERENCE AMOUNT 12000) ]
[ Against FFCSC21-22-00108 Dated: 09-03-2022, (Doc No.: 860 Doc. dt.: 29-11-2021 Doc Amt: Rs. 37185.34),  Adjusted Amt: Rs. 37185.34 (Remarks: ADVISED BY SAI BHASKAR AMOUNT DIFFERENCE 12000) ]
[ Against FFCSC21-22-00111 Dated: 10-03-2022, (Doc No.: 860 Doc. dt.: 29-11-2021 Doc Amt: Rs. 37337.17),  Adjusted Amt: Rs. 37337.17 (Remarks: ADVISED BY SAI BHASKAR DIFFERENCE AMOUNT..12000) ]
[ Against FFCSC21-22-00091 Dated: 05-03-2022, (Doc No.: 860 Doc. dt.: 29-11-2021 Doc Amt: Rs. 35923.45),  Adjusted Amt: Rs. 34224.39 (Remarks: ADVISED BY SAI BHASKAR AMOUNT DIFFERENCE 13000) ]
[ Against FFCSC21-22-00121 Dated: 11-03-2022, (Doc No.: 860 Doc. dt.: 29-11-2021 Doc Amt: Rs. 37315.51),  Adjusted Amt: Rs. 37315.51 (Remarks: ADVISED BY SAI BHASKAR AMOUNT DIFFERENCE....12500) ]</t>
  </si>
  <si>
    <t>Sales - S&amp;D (Sales)Sales - S&amp;D (Sales) : 61150.04 cr.
IGST OUTPUT-TS (GST Liabilities) : 3057.52 cr.</t>
  </si>
  <si>
    <t>[ Against FFCSC21-22-00162 Dated: 16-03-2022, (Doc No.: 000891 Doc. dt.: 02-12-2021 Doc Amt: Rs. 37720.03),  Adjusted Amt: Rs. 37649.35 (Remarks: DIFFERENCE AMOUNT 12000) ]
[ Against PV2103821-22 Dated: 18-03-2022, (Doc No.:  Doc. dt.:  Doc Amt: Rs. 100000.00),  Adjusted Amt: Rs. 26558.21 (Remarks: NEFT TRF:GRACE CHUDIDARS 000510319133) ]</t>
  </si>
  <si>
    <t>Sales - S&amp;D (Sales)Sales - S&amp;D (Sales) : 155142.79 cr.
IGST OUTPUT-TS (GST Liabilities) : 7757.15 cr.</t>
  </si>
  <si>
    <t>[ Against PV2103821-22 Dated: 18-03-2022, (Doc No.:  Doc. dt.:  Doc Amt: Rs. 100000.00),  Adjusted Amt: Rs. 73441.79 (Remarks: NEFT TRF:GRACE CHUDIDARS 000510319133) ]
[ Against PV2151221-22 Dated: 25-03-2022, (Doc No.:  Doc. dt.:  Doc Amt: Rs. 100000.00),  Adjusted Amt: Rs. 89458.15 (Remarks: NEFT TRF:GRACE CHUDIDARS 000515247196) ]</t>
  </si>
  <si>
    <t>Sales - S&amp;D (Sales)Sales - S&amp;D (Sales) : 57151.46 cr.
IGST OUTPUT-TS (GST Liabilities) : 2857.57 cr.</t>
  </si>
  <si>
    <t>[ Against PV2175421-22 Dated: 30-03-2022, (Doc No.:  Doc. dt.:  Doc Amt: Rs. 100000.00),  Adjusted Amt: Rs. 12221.50 (Remarks: NEFT TRF:GRACE CHUDIDARS 000519190621) ]
[ Against FFCSC21-22-00203 Dated: 25-03-2022, (Doc No.: 000981 Doc. dt.: 11-12-2021 Doc Amt: Rs. 37245.68),  Adjusted Amt: Rs. 37245.68 (Remarks: ADVAISED BY SAI BHASKAR
AMOUNT DIFFERENCE.....12296) ]
[ Against PV2151221-22 Dated: 25-03-2022, (Doc No.:  Doc. dt.:  Doc Amt: Rs. 100000.00),  Adjusted Amt: Rs. 10541.85 (Remarks: NEFT TRF:GRACE CHUDIDARS 000515247196) ]</t>
  </si>
  <si>
    <t>NEFT TRF:GRACE CHUDIDARS 000434562641</t>
  </si>
  <si>
    <t>[ Against PGVS21-22-000363 Dated: 06-10-2021, (Doc No.:  Doc. dt.:  Doc Amt: Rs. 168780.03),  Adjusted Amt: Rs. 75512.00 ]</t>
  </si>
  <si>
    <t>Sales - S&amp;D (Sales)Sales - S&amp;D (Sales) : 128190.11 cr.
IGST OUTPUT-TS (GST Liabilities) : 6409.51 cr.</t>
  </si>
  <si>
    <t>[ Against PV2175421-22 Dated: 30-03-2022, (Doc No.:  Doc. dt.:  Doc Amt: Rs. 100000.00),  Adjusted Amt: Rs. 87778.50 (Remarks: NEFT TRF:GRACE CHUDIDARS 000519190621) ]
[ Against PV0067822-23 Dated: 12-04-2022, (Doc No.:  Doc. dt.:  Doc Amt: Rs. 50000.00),  Adjusted Amt: Rs. 46821.12 (Remarks: NEFT TRF:GRACE CHUDIDARS 000531710942) ]</t>
  </si>
  <si>
    <t>Sales - S&amp;D (Sales)Sales - S&amp;D (Sales) : 224174.51 cr.
IGST OUTPUT-TS (GST Liabilities) : 11208.73 cr.</t>
  </si>
  <si>
    <t>[ Against FFCSC22-23-00182 Dated: 18-05-2022, (Doc No.: 001145 Doc. dt.: 24-12-2021 Doc Amt: Rs. 28206.35),  Adjusted Amt: Rs. 28206.35 (Remarks: DEBIT NOTE -141/142 DIFFERENCE AMNT 9343.75) ]
[ Against PV0387422-23 Dated: 23-05-2022, (Doc No.:  Doc. dt.:  Doc Amt: Rs. 160499.00),  Adjusted Amt: Rs. 54919.35 (Remarks: NEFT TRF:GRACE CHUDIDARS 000562692210) ]
[ Against FFCSC22-23-00060 Dated: 20-04-2022, (Doc No.: 001145 Doc. dt.: 24-12-2021 Doc Amt: Rs. 37702.83),  Adjusted Amt: Rs. 37702.83 (Remarks: DIFFERENCE AMOUNT 11821) ]
[ Against FFCSC22-23-00062 Dated: 20-04-2022, (Doc No.: 001145 Doc. dt.: 24-12-2021 Doc Amt: Rs. 39849.38),  Adjusted Amt: Rs. 39849.38 (Remarks: DIFFERENCE AMOUNT 9869) ]
[ Against PV0280622-23 Dated: 10-05-2022, (Doc No.:  Doc. dt.:  Doc Amt: Rs. 35000.00),  Adjusted Amt: Rs. 35000.00 (Remarks: NEFT TRF:GRACE CHUDIDARS 000553306382) ]
[ Against FFCSC22-23-00061 Dated: 20-04-2022, (Doc No.: 001145 Doc. dt.: 24-12-2021 Doc Amt: Rs. 36526.45),  Adjusted Amt: Rs. 36526.45 (Remarks: DIFFERENCE AMOUNT 13195) ]
[ Against PV0067822-23 Dated: 12-04-2022, (Doc No.:  Doc. dt.:  Doc Amt: Rs. 50000.00),  Adjusted Amt: Rs. 3178.88 (Remarks: NEFT TRF:GRACE CHUDIDARS 000531710942) ]</t>
  </si>
  <si>
    <t>NEFT TRF:GRACE CHUDIDARS 000441131884</t>
  </si>
  <si>
    <t>[ Against PGVS21-22-000363 Dated: 06-10-2021, (Doc No.:  Doc. dt.:  Doc Amt: Rs. 168780.03),  Adjusted Amt: Rs. 15957.00 ]</t>
  </si>
  <si>
    <t>Sales - S&amp;D (Sales)Sales - S&amp;D (Sales) : 105724.46 cr.
IGST OUTPUT-TS (GST Liabilities) : 5286.23 cr.</t>
  </si>
  <si>
    <t>[ Against PV0396322-23 Dated: 24-05-2022, (Doc No.:  Doc. dt.:  Doc Amt: Rs. 77838.00),  Adjusted Amt: Rs. 5431.04 (Remarks: NEFT TRF:GRACE CHUDIDARS 000563696901) ]
[ Against PV0387422-23 Dated: 23-05-2022, (Doc No.:  Doc. dt.:  Doc Amt: Rs. 160499.00),  Adjusted Amt: Rs. 105579.65 (Remarks: NEFT TRF:GRACE CHUDIDARS 000562692210) ]</t>
  </si>
  <si>
    <t>Sales - S&amp;D (Sales)Sales - S&amp;D (Sales) : 48052.46 cr.
IGST OUTPUT-TS (GST Liabilities) : 2402.62 cr.</t>
  </si>
  <si>
    <t>[ Against PV0396322-23 Dated: 24-05-2022, (Doc No.:  Doc. dt.:  Doc Amt: Rs. 77838.00),  Adjusted Amt: Rs. 50455.08 (Remarks: NEFT TRF:GRACE CHUDIDARS 000563696901) ]</t>
  </si>
  <si>
    <t>NEFT TRF:GRACE CHUDIDARS 000458092820</t>
  </si>
  <si>
    <t>[ Against PGVS21-22-000506 Dated: 19-10-2021, (Doc No.:  Doc. dt.:  Doc Amt: Rs. 167350.02),  Adjusted Amt: Rs. 72688.97 ]
[ Against PGVS21-22-000363 Dated: 06-10-2021, (Doc No.:  Doc. dt.:  Doc Amt: Rs. 168780.03),  Adjusted Amt: Rs. 27311.03 ]</t>
  </si>
  <si>
    <t>NEFT TRF:GRACE CHUDIDARS 000468862963</t>
  </si>
  <si>
    <t>[ Against PGVS21-22-000506 Dated: 19-10-2021, (Doc No.:  Doc. dt.:  Doc Amt: Rs. 167350.02),  Adjusted Amt: Rs. 50000.00 ]</t>
  </si>
  <si>
    <t>FFC</t>
  </si>
  <si>
    <t>753</t>
  </si>
  <si>
    <t>ADVISED BY SAI BHASKAR</t>
  </si>
  <si>
    <t>IGST OUTPUT-TS (GST Liabilities)IGST OUTPUT-TS (GST Liabilities) : 1753.1 Dr.
Sales - S&amp;D (Sales)
ADVISED BY SAI BHASKAR : 35061.97 Dr.</t>
  </si>
  <si>
    <t>[ Against PGVS21-22-000506 Dated: 19-10-2021, (Doc No.:  Doc. dt.:  Doc Amt: Rs. 167350.02),  Adjusted Amt: Rs. 8668.77 ]
[ Against PGVS21-22-000702 Dated: 10-11-2021, (Doc No.:  Doc. dt.:  Doc Amt: Rs. 23169.98),  Adjusted Amt: Rs. 23169.98 ]
[ Against PGVS21-22-000753 Dated: 16-11-2021, (Doc No.:  Doc. dt.:  Doc Amt: Rs. 149271.87),  Adjusted Amt: Rs. 4976.32 ]</t>
  </si>
  <si>
    <t>506</t>
  </si>
  <si>
    <t>IGST OUTPUT-TS (GST Liabilities)IGST OUTPUT-TS (GST Liabilities) : 1713.92 Dr.
Sales - S&amp;D (Sales)
ADVISED BY SAI BHASKAR : 34278.36 Dr.</t>
  </si>
  <si>
    <t>[ Against PGVS21-22-000506 Dated: 19-10-2021, (Doc No.:  Doc. dt.:  Doc Amt: Rs. 167350.02),  Adjusted Amt: Rs. 35992.28 ]</t>
  </si>
  <si>
    <t>IGST OUTPUT-TS (GST Liabilities)IGST OUTPUT-TS (GST Liabilities) : 1762.07 Dr.
Sales - S&amp;D (Sales)
ADVISED BY SAI BHASKAR : 35241.49 Dr.</t>
  </si>
  <si>
    <t>[ Against PGVS21-22-000753 Dated: 16-11-2021, (Doc No.:  Doc. dt.:  Doc Amt: Rs. 149271.87),  Adjusted Amt: Rs. 37003.56 ]</t>
  </si>
  <si>
    <t>803</t>
  </si>
  <si>
    <t>ADVISED BY SAI BHASKAR, VINDHYA</t>
  </si>
  <si>
    <t>Sales - S&amp;D (Sales)
ADVISED BY SAI BHASKAR, VINDHYASales - S&amp;D (Sales)
ADVISED BY SAI BHASKAR, VINDHYA : 35596.99 Dr.
IGST OUTPUT-TS (GST Liabilities) : 1779.85 Dr.</t>
  </si>
  <si>
    <t>[ Against PGVS21-22-000803 Dated: 23-11-2021, (Doc No.:  Doc. dt.:  Doc Amt: Rs. 126257.15),  Adjusted Amt: Rs. 37376.84 ]</t>
  </si>
  <si>
    <t>Sales - S&amp;D (Sales)
ADVISED BY SAI BHASKAR, VINDHYASales - S&amp;D (Sales)
ADVISED BY SAI BHASKAR, VINDHYA : 33496.16 Dr.
IGST OUTPUT-TS (GST Liabilities) : 1674.8 Dr.</t>
  </si>
  <si>
    <t>[ Against PGVS21-22-000753 Dated: 16-11-2021, (Doc No.:  Doc. dt.:  Doc Amt: Rs. 149271.87),  Adjusted Amt: Rs. 35170.96 ]</t>
  </si>
  <si>
    <t>ADVISED BY SAI BHASKAR , VINDHYA</t>
  </si>
  <si>
    <t>IGST OUTPUT-TS (GST Liabilities)IGST OUTPUT-TS (GST Liabilities) : 1725.89 Dr.
Sales - S&amp;D (Sales)
ADVISED BY SAI BHASKAR , VINDHYA : 34517.69 Dr.</t>
  </si>
  <si>
    <t>[ Against PGVS21-22-000753 Dated: 16-11-2021, (Doc No.:  Doc. dt.:  Doc Amt: Rs. 149271.87),  Adjusted Amt: Rs. 36243.58 ]</t>
  </si>
  <si>
    <t>ADVICED BY SAI BHASKAR , VINDHYA</t>
  </si>
  <si>
    <t>Sales - S&amp;D (Sales)
ADVICED BY SAI BHASKAR , VINDHYASales - S&amp;D (Sales)
ADVICED BY SAI BHASKAR , VINDHYA : 34563.31 Dr.
IGST OUTPUT-TS (GST Liabilities) : 1728.18 Dr.</t>
  </si>
  <si>
    <t>[ Against PGVS21-22-000753 Dated: 16-11-2021, (Doc No.:  Doc. dt.:  Doc Amt: Rs. 149271.87),  Adjusted Amt: Rs. 35877.45 ]
[ Against PGVS21-22-000803 Dated: 23-11-2021, (Doc No.:  Doc. dt.:  Doc Amt: Rs. 126257.15),  Adjusted Amt: Rs. 414.04 ]</t>
  </si>
  <si>
    <t>Sales - S&amp;D (Sales)
ADVISED BY SAI BHASKAR, VINDHYASales - S&amp;D (Sales)
ADVISED BY SAI BHASKAR, VINDHYA : 35016.39 Dr.
IGST OUTPUT-TS (GST Liabilities) : 1750.82 Dr.</t>
  </si>
  <si>
    <t>[ Against PGVS21-22-000803 Dated: 23-11-2021, (Doc No.:  Doc. dt.:  Doc Amt: Rs. 126257.15),  Adjusted Amt: Rs. 36767.21 ]</t>
  </si>
  <si>
    <t>NEFT TRF:GRACE CHUDIDARS 000494274116</t>
  </si>
  <si>
    <t>[ Against PGVS21-22-000803 Dated: 23-11-2021, (Doc No.:  Doc. dt.:  Doc Amt: Rs. 126257.15),  Adjusted Amt: Rs. 50000.00 ]</t>
  </si>
  <si>
    <t>860</t>
  </si>
  <si>
    <t>ADVISED BY SAI BHASKAR AMOUNT DIFFERENCE 13000</t>
  </si>
  <si>
    <t>Sales - S&amp;D (Sales)
ADVISED BY SAI BHASKAR AMOUNT DIFFERENCE 13000Sales - S&amp;D (Sales)
ADVISED BY SAI BHASKAR AMOUNT DIFFERENCE 13000 : 34212.81 Dr.
IGST OUTPUT-TS (GST Liabilities) : 1710.64 Dr.</t>
  </si>
  <si>
    <t>[ Against PGVS21-22-000803 Dated: 23-11-2021, (Doc No.:  Doc. dt.:  Doc Amt: Rs. 126257.15),  Adjusted Amt: Rs. 1699.06 ]
[ Against PGVS21-22-000860 Dated: 29-11-2021, (Doc No.:  Doc. dt.:  Doc Amt: Rs. 183599.63),  Adjusted Amt: Rs. 34224.39 ]</t>
  </si>
  <si>
    <t>ADVISED BY SAI BHASKAR AMOUNT DIFFERENCE 12000</t>
  </si>
  <si>
    <t>Sales - S&amp;D (Sales)
ADVISED BY SAI BHASKAR AMOUNT DIFFERENCE 12000Sales - S&amp;D (Sales)
ADVISED BY SAI BHASKAR AMOUNT DIFFERENCE 12000 : 35682.42 Dr.
IGST OUTPUT-TS (GST Liabilities) : 1784.12 Dr.</t>
  </si>
  <si>
    <t>[ Against PGVS21-22-000860 Dated: 29-11-2021, (Doc No.:  Doc. dt.:  Doc Amt: Rs. 183599.63),  Adjusted Amt: Rs. 37466.54 ]</t>
  </si>
  <si>
    <t>Sales - S&amp;D (Sales)
ADVISED BY SAI BHASKAR AMOUNT DIFFERENCE 12000Sales - S&amp;D (Sales)
ADVISED BY SAI BHASKAR AMOUNT DIFFERENCE 12000 : 35414.62 Dr.
IGST OUTPUT-TS (GST Liabilities) : 1770.72 Dr.</t>
  </si>
  <si>
    <t>[ Against PGVS21-22-000860 Dated: 29-11-2021, (Doc No.:  Doc. dt.:  Doc Amt: Rs. 183599.63),  Adjusted Amt: Rs. 37185.34 ]</t>
  </si>
  <si>
    <t>ADVISED BY SAI BHASKAR DIFFERENCE AMOUNT..12000</t>
  </si>
  <si>
    <t>Sales - S&amp;D (Sales)
ADVISED BY SAI BHASKAR DIFFERENCE AMOUNT..12000Sales - S&amp;D (Sales)
ADVISED BY SAI BHASKAR DIFFERENCE AMOUNT..12000 : 35559.21 Dr.
IGST OUTPUT-TS (GST Liabilities) : 1777.96 Dr.</t>
  </si>
  <si>
    <t>[ Against PGVS21-22-000860 Dated: 29-11-2021, (Doc No.:  Doc. dt.:  Doc Amt: Rs. 183599.63),  Adjusted Amt: Rs. 37337.17 ]</t>
  </si>
  <si>
    <t>ADVISED BY SAI BHASKAR AMOUNT DIFFERENCE....12500</t>
  </si>
  <si>
    <t>IGST OUTPUT-TS (GST Liabilities)IGST OUTPUT-TS (GST Liabilities) : 1776.93 Dr.
Sales - S&amp;D (Sales)
ADVISED BY SAI BHASKAR AMOUNT DIFFERENCE....12500 : 35538.58 Dr.</t>
  </si>
  <si>
    <t>[ Against PGVS21-22-000860 Dated: 29-11-2021, (Doc No.:  Doc. dt.:  Doc Amt: Rs. 183599.63),  Adjusted Amt: Rs. 37315.51 ]</t>
  </si>
  <si>
    <t>000891</t>
  </si>
  <si>
    <t>DIFFERENCE AMOUNT 12000</t>
  </si>
  <si>
    <t>Sales - S&amp;D (Sales)
DIFFERENCE AMOUNT 12000Sales - S&amp;D (Sales)
DIFFERENCE AMOUNT 12000 : 35923.81 Dr.
IGST OUTPUT-TS (GST Liabilities) : 1796.22 Dr.</t>
  </si>
  <si>
    <t>[ Against PGVS21-22-000860 Dated: 29-11-2021, (Doc No.:  Doc. dt.:  Doc Amt: Rs. 183599.63),  Adjusted Amt: Rs. 70.68 ]
[ Against PGVS21-22-000891 Dated: 02-12-2021, (Doc No.:  Doc. dt.:  Doc Amt: Rs. 64207.56),  Adjusted Amt: Rs. 37649.35 ]</t>
  </si>
  <si>
    <t>NEFT TRF:GRACE CHUDIDARS 000510319133</t>
  </si>
  <si>
    <t>[ Against PGVS21-22-000933 Dated: 07-12-2021, (Doc No.:  Doc. dt.:  Doc Amt: Rs. 162899.94),  Adjusted Amt: Rs. 73441.79 ]
[ Against PGVS21-22-000891 Dated: 02-12-2021, (Doc No.:  Doc. dt.:  Doc Amt: Rs. 64207.56),  Adjusted Amt: Rs. 26558.21 ]</t>
  </si>
  <si>
    <t>000981</t>
  </si>
  <si>
    <t>ADVAISED BY SAI BHASKAR
AMOUNT DIFFERENCE.....12296</t>
  </si>
  <si>
    <t>Sales - S&amp;D (Sales)
ADVAISED BY SAI BHASKAR
AMOUNT DIFFERENCE.....12296Sales - S&amp;D (Sales)
ADVAISED BY SAI BHASKAR
AMOUNT DIFFERENCE.....12296 : 35472.08 Dr.
IGST OUTPUT-TS (GST Liabilities) : 1773.6 Dr.</t>
  </si>
  <si>
    <t>[ Against PGVS21-22-000981 Dated: 11-12-2021, (Doc No.:  Doc. dt.:  Doc Amt: Rs. 60009.03),  Adjusted Amt: Rs. 37245.68 ]</t>
  </si>
  <si>
    <t>NEFT TRF:GRACE CHUDIDARS 000515247196</t>
  </si>
  <si>
    <t>[ Against PGVS21-22-000981 Dated: 11-12-2021, (Doc No.:  Doc. dt.:  Doc Amt: Rs. 60009.03),  Adjusted Amt: Rs. 10541.85 ]
[ Against PGVS21-22-000933 Dated: 07-12-2021, (Doc No.:  Doc. dt.:  Doc Amt: Rs. 162899.94),  Adjusted Amt: Rs. 89458.15 ]</t>
  </si>
  <si>
    <t>NEFT TRF:GRACE CHUDIDARS 000519190621</t>
  </si>
  <si>
    <t>[ Against PGVS21-22-001052 Dated: 17-12-2021, (Doc No.:  Doc. dt.:  Doc Amt: Rs. 134599.62),  Adjusted Amt: Rs. 87778.50 ]
[ Against PGVS21-22-000981 Dated: 11-12-2021, (Doc No.:  Doc. dt.:  Doc Amt: Rs. 60009.03),  Adjusted Amt: Rs. 12221.50 ]</t>
  </si>
  <si>
    <t>NEFT TRF:GRACE CHUDIDARS 000531710942</t>
  </si>
  <si>
    <t>[ Against PGVS21-22-001145 Dated: 24-12-2021, (Doc No.:  Doc. dt.:  Doc Amt: Rs. 235383.24),  Adjusted Amt: Rs. 3178.88 ]
[ Against PGVS21-22-001052 Dated: 17-12-2021, (Doc No.:  Doc. dt.:  Doc Amt: Rs. 134599.62),  Adjusted Amt: Rs. 46821.12 ]</t>
  </si>
  <si>
    <t>Sales - S&amp;D (Sales)Sales - S&amp;D (Sales) : 128559.98 cr.
IGST OUTPUT-TS (GST Liabilities) : 6829.97 cr.</t>
  </si>
  <si>
    <t>[ Against PV0408222-23 Dated: 25-05-2022, (Doc No.:  Doc. dt.:  Doc Amt: Rs. 68271.00),  Adjusted Amt: Rs. 68271.00 (Remarks: NEFT TRF:GRACE CHUDIDARS 000564518961) ]
[ Against PV0410722-23 Dated: 26-05-2022, (Doc No.:  Doc. dt.:  Doc Amt: Rs. 105881.00),  Adjusted Amt: Rs. 45167.07 (Remarks: NEFT TRF:GRACE CHUDIDARS 000565139726) ]
[ Against PV0396322-23 Dated: 24-05-2022, (Doc No.:  Doc. dt.:  Doc Amt: Rs. 77838.00),  Adjusted Amt: Rs. 21951.88 (Remarks: NEFT TRF:GRACE CHUDIDARS 000563696901) ]</t>
  </si>
  <si>
    <t>001145</t>
  </si>
  <si>
    <t>DIFFERENCE AMOUNT 11821</t>
  </si>
  <si>
    <t>Sales - S&amp;D (Sales)
DIFFERENCE AMOUNT 11821Sales - S&amp;D (Sales)
DIFFERENCE AMOUNT 11821 : 35655.5 Dr.
IGST OUTPUT-TS (GST Liabilities) : 2047.33 Dr.</t>
  </si>
  <si>
    <t>[ Against PGVS21-22-001145 Dated: 24-12-2021, (Doc No.:  Doc. dt.:  Doc Amt: Rs. 235383.24),  Adjusted Amt: Rs. 37702.83 ]</t>
  </si>
  <si>
    <t>DIFFERENCE AMOUNT 13195</t>
  </si>
  <si>
    <t>Sales - S&amp;D (Sales)
DIFFERENCE AMOUNT 13195Sales - S&amp;D (Sales)
DIFFERENCE AMOUNT 13195 : 34787.09 Dr.
IGST OUTPUT-TS (GST Liabilities) : 1739.36 Dr.</t>
  </si>
  <si>
    <t>[ Against PGVS21-22-001145 Dated: 24-12-2021, (Doc No.:  Doc. dt.:  Doc Amt: Rs. 235383.24),  Adjusted Amt: Rs. 36526.45 ]</t>
  </si>
  <si>
    <t>DIFFERENCE AMOUNT 9869</t>
  </si>
  <si>
    <t>IGST OUTPUT-TS (GST Liabilities)IGST OUTPUT-TS (GST Liabilities) : 2189.21 Dr.
Sales - S&amp;D (Sales)
DIFFERENCE AMOUNT 9869 : 37660.17 Dr.</t>
  </si>
  <si>
    <t>[ Against PGVS21-22-001145 Dated: 24-12-2021, (Doc No.:  Doc. dt.:  Doc Amt: Rs. 235383.24),  Adjusted Amt: Rs. 39849.38 ]</t>
  </si>
  <si>
    <t>Sales - S&amp;D (Sales)Sales - S&amp;D (Sales) : 165532.98 cr.
IGST OUTPUT-TS (GST Liabilities) : 9909.55 cr.</t>
  </si>
  <si>
    <t>[ Against PV0438022-23 Dated: 30-05-2022, (Doc No.:  Doc. dt.:  Doc Amt: Rs. 265034.00),  Adjusted Amt: Rs. 114728.60 (Remarks: RTGS TRF:GRACE CHUDIDARS RTGS - UBINH22150001162) ]
[ Against PV0410722-23 Dated: 26-05-2022, (Doc No.:  Doc. dt.:  Doc Amt: Rs. 105881.00),  Adjusted Amt: Rs. 60713.93 (Remarks: NEFT TRF:GRACE CHUDIDARS 000565139726) ]</t>
  </si>
  <si>
    <t>Sales - S&amp;D (Sales)Sales - S&amp;D (Sales) : 189085.93 cr.
IGST OUTPUT-TS (GST Liabilities) : 9454.31 cr.</t>
  </si>
  <si>
    <t>[ Against PV0438022-23 Dated: 30-05-2022, (Doc No.:  Doc. dt.:  Doc Amt: Rs. 265034.00),  Adjusted Amt: Rs. 150305.40 (Remarks: RTGS TRF:GRACE CHUDIDARS RTGS - UBINH22150001162) ]
[ Against PV0441122-23 Dated: 31-05-2022, (Doc No.:  Doc. dt.:  Doc Amt: Rs. 35107.00),  Adjusted Amt: Rs. 35107.00 (Remarks: NEFT TRF:GRACE CHUDIDARS 000568410571) ]
[ Against PV0454722-23 Dated: 02-06-2022, (Doc No.:  Doc. dt.:  Doc Amt: Rs. 45496.00),  Adjusted Amt: Rs. 13127.84 (Remarks: NEFT TRF:GRACE CHUDIDARS 000571265104) ]</t>
  </si>
  <si>
    <t>Sales - S&amp;D (Sales)Sales - S&amp;D (Sales) : 221990.53 cr.
IGST OUTPUT-TS (GST Liabilities) : 11099.54 cr.</t>
  </si>
  <si>
    <t>[ Against PV0466222-23 Dated: 03-06-2022, (Doc No.:  Doc. dt.:  Doc Amt: Rs. 106699.00),  Adjusted Amt: Rs. 106699.00 (Remarks: NEFT TRF:GRACE CHUDIDARS 000572005010) ]
[ Against PV0481422-23 Dated: 04-06-2022, (Doc No.:  Doc. dt.:  Doc Amt: Rs. 89692.00),  Adjusted Amt: Rs. 89692.00 (Remarks: NEFT TRF:GRACE CHUDIDARS 000573000396) ]
[ Against PV0483522-23 Dated: 06-06-2022, (Doc No.:  Doc. dt.:  Doc Amt: Rs. 147157.00),  Adjusted Amt: Rs. 4330.91 (Remarks: NEFT TRF:GRACE CHUDIDARS 000574064452) ]
[ Against PV0454722-23 Dated: 02-06-2022, (Doc No.:  Doc. dt.:  Doc Amt: Rs. 45496.00),  Adjusted Amt: Rs. 32368.16 (Remarks: NEFT TRF:GRACE CHUDIDARS 000571265104) ]</t>
  </si>
  <si>
    <t>Sales - S&amp;D (Sales)Sales - S&amp;D (Sales) : 259341.24 cr.
IGST OUTPUT-TS (GST Liabilities) : 12967.07 cr.</t>
  </si>
  <si>
    <t>[ Against PV0498722-23 Dated: 07-06-2022, (Doc No.:  Doc. dt.:  Doc Amt: Rs. 68401.00),  Adjusted Amt: Rs. 61081.22 (Remarks: NEFT TRF:GRACE CHUDIDARS 000575269812) ]
[ Against PV0483522-23 Dated: 06-06-2022, (Doc No.:  Doc. dt.:  Doc Amt: Rs. 147157.00),  Adjusted Amt: Rs. 142826.09 (Remarks: NEFT TRF:GRACE CHUDIDARS 000574064452) ]
[ Against PV0510422-23 Dated: 10-06-2022, (Doc No.:  Doc. dt.:  Doc Amt: Rs. 127018.00),  Adjusted Amt: Rs. 68401.00 (Remarks: NEFT TRF:GRACE CHUDIDARS 000578258012) ]</t>
  </si>
  <si>
    <t>Sales - S&amp;D (Sales)Sales - S&amp;D (Sales) : 154488.99 cr.
IGST OUTPUT-TS (GST Liabilities) : 8729.41 cr.</t>
  </si>
  <si>
    <t>[ Against PV0498722-23 Dated: 07-06-2022, (Doc No.:  Doc. dt.:  Doc Amt: Rs. 68401.00),  Adjusted Amt: Rs. 7319.78 (Remarks: NEFT TRF:GRACE CHUDIDARS 000575269812) ]
[ Against PV0526122-23 Dated: 13-06-2022, (Doc No.:  Doc. dt.:  Doc Amt: Rs. 128060.00),  Adjusted Amt: Rs. 97281.62 (Remarks: NEFT TRF:GRACE CHUDIDARS 000579751261) ]
[ Against PV0510422-23 Dated: 10-06-2022, (Doc No.:  Doc. dt.:  Doc Amt: Rs. 127018.00),  Adjusted Amt: Rs. 58617.00 (Remarks: NEFT TRF:GRACE CHUDIDARS 000578258012) ]</t>
  </si>
  <si>
    <t>Sales - S&amp;D (Sales)Sales - S&amp;D (Sales) : 178627.93 cr.
IGST OUTPUT-TS (GST Liabilities) : 8931.4 cr.</t>
  </si>
  <si>
    <t>[ Against PV0588022-23 Dated: 21-06-2022, (Doc No.:  Doc. dt.:  Doc Amt: Rs. 227793.00),  Adjusted Amt: Rs. 64458.95 (Remarks: RTGS TRF:GRACE CHUDIDARS RTGS - UBINH22172347956) ]
[ Against PV0546822-23 Dated: 15-06-2022, (Doc No.:  Doc. dt.:  Doc Amt: Rs. 36308.00),  Adjusted Amt: Rs. 36308.00 (Remarks: NEFT TRF:GRACE CHUDIDARS 000581990350) ]
[ Against PV0561922-23 Dated: 17-06-2022, (Doc No.:  Doc. dt.:  Doc Amt: Rs. 56014.00),  Adjusted Amt: Rs. 56014.00 (Remarks: NEFT TRF:GRACE CHUDIDARS 000583775212) ]
[ Against PV0526122-23 Dated: 13-06-2022, (Doc No.:  Doc. dt.:  Doc Amt: Rs. 128060.00),  Adjusted Amt: Rs. 30778.38 (Remarks: NEFT TRF:GRACE CHUDIDARS 000579751261) ]</t>
  </si>
  <si>
    <t>NEFT TRF:GRACE CHUDIDARS 000553306382</t>
  </si>
  <si>
    <t>[ Against PGVS21-22-001145 Dated: 24-12-2021, (Doc No.:  Doc. dt.:  Doc Amt: Rs. 235383.24),  Adjusted Amt: Rs. 35000.00 ]</t>
  </si>
  <si>
    <t>Sales - S&amp;D (Sales)Sales - S&amp;D (Sales) : 1215600.54 cr.
IGST OUTPUT-TS (GST Liabilities) : 81427.01 cr.</t>
  </si>
  <si>
    <t>[ Against PV0694522-23 Dated: 08-07-2022, (Doc No.:  Doc. dt.:  Doc Amt: Rs. 45830.00),  Adjusted Amt: Rs. 45830.00 (Remarks: NEFT TRF:GRACE CHUDIDARS 000601879439) ]
[ Against PV0715722-23 Dated: 12-07-2022, (Doc No.:  Doc. dt.:  Doc Amt: Rs. 186658.00),  Adjusted Amt: Rs. 107017.50 (Remarks: NEFT TRF:GRACE CHUDIDARS 000604925179) ]
[ Against PV0649022-23 Dated: 01-07-2022, (Doc No.:  Doc. dt.:  Doc Amt: Rs. 100000.00),  Adjusted Amt: Rs. 100000.00 (Remarks: NEFT TRF:GRACE CHUDIDARS 000595009104) ]
[ Against PV0686422-23 Dated: 07-07-2022, (Doc No.:  Doc. dt.:  Doc Amt: Rs. 85271.00),  Adjusted Amt: Rs. 85271.00 (Remarks: NEFT TRF:GRACE CHUDIDARS 000600512995) ]
[ Against PV0708722-23 Dated: 11-07-2022, (Doc No.:  Doc. dt.:  Doc Amt: Rs. 81173.00),  Adjusted Amt: Rs. 81173.00 (Remarks: NEFT TRF:GRACE CHUDIDARS 000603954342) ]
[ Against PV0655522-23 Dated: 04-07-2022, (Doc No.:  Doc. dt.:  Doc Amt: Rs. 220613.00),  Adjusted Amt: Rs. 220613.00 (Remarks: RTGS TRF:GRACE CHUDIDARS RTGS - UBINH22185115152) ]
[ Against PV0588022-23 Dated: 21-06-2022, (Doc No.:  Doc. dt.:  Doc Amt: Rs. 227793.00),  Adjusted Amt: Rs. 163334.05 (Remarks: RTGS TRF:GRACE CHUDIDARS RTGS - UBINH22172347956) ]
[ Against PV0629222-23 Dated: 28-06-2022, (Doc No.:  Doc. dt.:  Doc Amt: Rs. 300000.00),  Adjusted Amt: Rs. 300000.00 (Remarks: RTGS TRF:GRACE CHUDIDARS RTGS - UBINH22179734292) ]
[ Against PV0538322-23 Dated: 14-06-2022, (Doc No.:  Doc. dt.:  Doc Amt: Rs. 193789.00),  Adjusted Amt: Rs. 193789.00 (Remarks: NEFT TRF:GRACE CHUDIDARS 000580835022) ]</t>
  </si>
  <si>
    <t>Sales - S&amp;D (Sales)Sales - S&amp;D (Sales) : 127080.51 cr.
IGST OUTPUT-TS (GST Liabilities) : 6354.04 cr.</t>
  </si>
  <si>
    <t>[ Against PV0725822-23 Dated: 13-07-2022, (Doc No.:  Doc. dt.:  Doc Amt: Rs. 89202.00),  Adjusted Amt: Rs. 53794.05 (Remarks: NEFT TRF:GRACE CHUDIDARS 000606060357) ]
[ Against PV0715722-23 Dated: 12-07-2022, (Doc No.:  Doc. dt.:  Doc Amt: Rs. 186658.00),  Adjusted Amt: Rs. 79640.50 (Remarks: NEFT TRF:GRACE CHUDIDARS 000604925179) ]</t>
  </si>
  <si>
    <t>DEBIT NOTE -141/142 DIFFERENCE AMNT 9343.75</t>
  </si>
  <si>
    <t>Sales - S&amp;D (Sales)
DEBIT NOTE -141/142 DIFFERENCE AMNT 9343.75Sales - S&amp;D (Sales)
DEBIT NOTE -141/142 DIFFERENCE AMNT 9343.75 : 26863.18 Dr.
IGST OUTPUT-TS (GST Liabilities) : 1343.17 Dr.</t>
  </si>
  <si>
    <t>[ Against PGVS21-22-001145 Dated: 24-12-2021, (Doc No.:  Doc. dt.:  Doc Amt: Rs. 235383.24),  Adjusted Amt: Rs. 28206.35 ]</t>
  </si>
  <si>
    <t>Sales - S&amp;D (Sales)Sales - S&amp;D (Sales) : 134259.67 cr.
IGST OUTPUT-TS (GST Liabilities) : 9115.66 cr.</t>
  </si>
  <si>
    <t>[ Against PV0725822-23 Dated: 13-07-2022, (Doc No.:  Doc. dt.:  Doc Amt: Rs. 89202.00),  Adjusted Amt: Rs. 35407.95 (Remarks: NEFT TRF:GRACE CHUDIDARS 000606060357) ]
[ Against PV0762522-23 Dated: 18-07-2022, (Doc No.:  Doc. dt.:  Doc Amt: Rs. 225322.00),  Adjusted Amt: Rs. 21681.38 (Remarks: RTGS TRF:GRACE CHUDIDARS RTGS - UBINH22199903431) ]
[ Against PV0746722-23 Dated: 15-07-2022, (Doc No.:  Doc. dt.:  Doc Amt: Rs. 86286.00),  Adjusted Amt: Rs. 86286.00 (Remarks: NEFT TRF:GRACE CHUDIDARS 000607665479) ]</t>
  </si>
  <si>
    <t>Sales - S&amp;D (Sales)Sales - S&amp;D (Sales) : 144545.99 cr.
IGST OUTPUT-TS (GST Liabilities) : 7693.17 cr.</t>
  </si>
  <si>
    <t>[ Against PV0762522-23 Dated: 18-07-2022, (Doc No.:  Doc. dt.:  Doc Amt: Rs. 225322.00),  Adjusted Amt: Rs. 152239.16 (Remarks: RTGS TRF:GRACE CHUDIDARS RTGS - UBINH22199903431) ]</t>
  </si>
  <si>
    <t>Sales - S&amp;D (Sales)Sales - S&amp;D (Sales) : 228787.44 cr.
IGST OUTPUT-TS (GST Liabilities) : 12526.4 cr.</t>
  </si>
  <si>
    <t>[ Against PV0783322-23 Dated: 20-07-2022, (Doc No.:  Doc. dt.:  Doc Amt: Rs. 41225.00),  Adjusted Amt: Rs. 41225.00 (Remarks: NEFT TRF:GRACE CHUDIDARS 000611351430) ]
[ Against PV0807322-23 Dated: 22-07-2022, (Doc No.:  Doc. dt.:  Doc Amt: Rs. 52509.00),  Adjusted Amt: Rs. 52509.00 (Remarks: NEFT TRF:GRACE CHUDIDARS 000612973878) ]
[ Against PV0762522-23 Dated: 18-07-2022, (Doc No.:  Doc. dt.:  Doc Amt: Rs. 225322.00),  Adjusted Amt: Rs. 51401.46 (Remarks: RTGS TRF:GRACE CHUDIDARS RTGS - UBINH22199903431) ]
[ Against PV0832222-23 Dated: 26-07-2022, (Doc No.:  Doc. dt.:  Doc Amt: Rs. 218183.00),  Adjusted Amt: Rs. 96178.38 (Remarks: RTGS TRF:GRACE CHUDIDARS RTGS - UBINH22207373122) ]</t>
  </si>
  <si>
    <t>Sales - S&amp;D (Sales)Sales - S&amp;D (Sales) : 137689.74 cr.
IGST OUTPUT-TS (GST Liabilities) : 6884.48 cr.</t>
  </si>
  <si>
    <t>[ Against PV0832222-23 Dated: 26-07-2022, (Doc No.:  Doc. dt.:  Doc Amt: Rs. 218183.00),  Adjusted Amt: Rs. 122004.62 (Remarks: RTGS TRF:GRACE CHUDIDARS RTGS - UBINH22207373122) ]
[ Against PV0843122-23 Dated: 27-07-2022, (Doc No.:  Doc. dt.:  Doc Amt: Rs. 71922.00),  Adjusted Amt: Rs. 22569.60 (Remarks: NEFT TRF:GRACE CHUDIDARS 000616121893) ]</t>
  </si>
  <si>
    <t>NEFT TRF:GRACE CHUDIDARS 000562692210</t>
  </si>
  <si>
    <t>[ Against PGVS21-22-001165 Dated: 27-12-2021, (Doc No.:  Doc. dt.:  Doc Amt: Rs. 111010.69),  Adjusted Amt: Rs. 105579.65 ]
[ Against PGVS21-22-001145 Dated: 24-12-2021, (Doc No.:  Doc. dt.:  Doc Amt: Rs. 235383.24),  Adjusted Amt: Rs. 54919.35 ]</t>
  </si>
  <si>
    <t>Sales - S&amp;D (Sales)Sales - S&amp;D (Sales) : 122108.41 cr.
IGST OUTPUT-TS (GST Liabilities) : 6495.27 cr.</t>
  </si>
  <si>
    <t>[ Against PV0872222-23 Dated: 01-08-2022, (Doc No.:  Doc. dt.:  Doc Amt: Rs. 144255.00),  Adjusted Amt: Rs. 43727.28 (Remarks: NEFT TRF:GRACE CHUDIDARS 000620322765) ]
[ Against PV0866422-23 Dated: 30-07-2022, (Doc No.:  Doc. dt.:  Doc Amt: Rs. 35524.00),  Adjusted Amt: Rs. 35524.00 (Remarks: NEFT TRF:GRACE CHUDIDARS 000618642805) ]
[ Against PV0843122-23 Dated: 27-07-2022, (Doc No.:  Doc. dt.:  Doc Amt: Rs. 71922.00),  Adjusted Amt: Rs. 49352.40 (Remarks: NEFT TRF:GRACE CHUDIDARS 000616121893) ]</t>
  </si>
  <si>
    <t>NEFT TRF:GRACE CHUDIDARS 000563696901</t>
  </si>
  <si>
    <t>[ Against FFCS22-23-000195 Dated: 19-04-2022, (Doc No.:  Doc. dt.:  Doc Amt: Rs. 135389.95),  Adjusted Amt: Rs. 21951.88 ]
[ Against PGVS21-22-001223 Dated: 31-12-2021, (Doc No.:  Doc. dt.:  Doc Amt: Rs. 50455.08),  Adjusted Amt: Rs. 50455.08 ]
[ Against PGVS21-22-001165 Dated: 27-12-2021, (Doc No.:  Doc. dt.:  Doc Amt: Rs. 111010.69),  Adjusted Amt: Rs. 5431.04 ]</t>
  </si>
  <si>
    <t>NEFT TRF:GRACE CHUDIDARS 000564518961</t>
  </si>
  <si>
    <t>[ Against FFCS22-23-000195 Dated: 19-04-2022, (Doc No.:  Doc. dt.:  Doc Amt: Rs. 135389.95),  Adjusted Amt: Rs. 68271.00 ]</t>
  </si>
  <si>
    <t>NEFT TRF:GRACE CHUDIDARS 000565139726</t>
  </si>
  <si>
    <t>[ Against FFCS22-23-000224 Dated: 21-04-2022, (Doc No.:  Doc. dt.:  Doc Amt: Rs. 175442.53),  Adjusted Amt: Rs. 60713.93 ]
[ Against FFCS22-23-000195 Dated: 19-04-2022, (Doc No.:  Doc. dt.:  Doc Amt: Rs. 135389.95),  Adjusted Amt: Rs. 45167.07 ]</t>
  </si>
  <si>
    <t>Sales - S&amp;D (Sales)Sales - S&amp;D (Sales) : 57881.92 cr.
IGST OUTPUT-TS (GST Liabilities) : 2894.11 cr.</t>
  </si>
  <si>
    <t>[ Against PV0872222-23 Dated: 01-08-2022, (Doc No.:  Doc. dt.:  Doc Amt: Rs. 144255.00),  Adjusted Amt: Rs. 60776.03 (Remarks: NEFT TRF:GRACE CHUDIDARS 000620322765) ]</t>
  </si>
  <si>
    <t>Sales - S&amp;D (Sales)Sales - S&amp;D (Sales) : 78818.71 cr.
IGST OUTPUT-TS (GST Liabilities) : 5165.33 cr.</t>
  </si>
  <si>
    <t>[ Against PV0872222-23 Dated: 01-08-2022, (Doc No.:  Doc. dt.:  Doc Amt: Rs. 144255.00),  Adjusted Amt: Rs. 39751.69 (Remarks: NEFT TRF:GRACE CHUDIDARS 000620322765) ]
[ Against PV0877822-23 Dated: 02-08-2022, (Doc No.:  Doc. dt.:  Doc Amt: Rs. 118521.00),  Adjusted Amt: Rs. 44232.35 (Remarks: NEFT TRF:GRACE CHUDIDARS 000621625380) ]</t>
  </si>
  <si>
    <t>Sales - S&amp;D (Sales)Sales - S&amp;D (Sales) : 95315.32 cr.
IGST OUTPUT-TS (GST Liabilities) : 4765.78 cr.</t>
  </si>
  <si>
    <t>[ Against PV0895822-23 Dated: 04-08-2022, (Doc No.:  Doc. dt.:  Doc Amt: Rs. 97048.00),  Adjusted Amt: Rs. 25792.45 (Remarks: NEFT TRF:GRACE CHUDIDARS 000623866803) ]
[ Against PV0877822-23 Dated: 02-08-2022, (Doc No.:  Doc. dt.:  Doc Amt: Rs. 118521.00),  Adjusted Amt: Rs. 74288.65 (Remarks: NEFT TRF:GRACE CHUDIDARS 000621625380) ]</t>
  </si>
  <si>
    <t>Sales - S&amp;D (Sales)Sales - S&amp;D (Sales) : 38698.75 cr.
IGST OUTPUT-TS (GST Liabilities) : 2154.18 cr.</t>
  </si>
  <si>
    <t>[ Against PV0895822-23 Dated: 04-08-2022, (Doc No.:  Doc. dt.:  Doc Amt: Rs. 97048.00),  Adjusted Amt: Rs. 40852.93 (Remarks: NEFT TRF:GRACE CHUDIDARS 000623866803) ]</t>
  </si>
  <si>
    <t>RTGS TRF:GRACE CHUDIDARS RTGS - UBINH22150001162</t>
  </si>
  <si>
    <t>[ Against FFCS22-23-000296 Dated: 28-04-2022, (Doc No.:  Doc. dt.:  Doc Amt: Rs. 198540.24),  Adjusted Amt: Rs. 150305.40 ]
[ Against FFCS22-23-000224 Dated: 21-04-2022, (Doc No.:  Doc. dt.:  Doc Amt: Rs. 175442.53),  Adjusted Amt: Rs. 114728.60 ]</t>
  </si>
  <si>
    <t>NEFT TRF:GRACE CHUDIDARS 000568410571</t>
  </si>
  <si>
    <t>[ Against FFCS22-23-000296 Dated: 28-04-2022, (Doc No.:  Doc. dt.:  Doc Amt: Rs. 198540.24),  Adjusted Amt: Rs. 35107.00 ]</t>
  </si>
  <si>
    <t>NEFT TRF:GRACE CHUDIDARS 000571265104</t>
  </si>
  <si>
    <t>[ Against FFCS22-23-000319 Dated: 29-04-2022, (Doc No.:  Doc. dt.:  Doc Amt: Rs. 233090.07),  Adjusted Amt: Rs. 32368.16 ]
[ Against FFCS22-23-000296 Dated: 28-04-2022, (Doc No.:  Doc. dt.:  Doc Amt: Rs. 198540.24),  Adjusted Amt: Rs. 13127.84 ]</t>
  </si>
  <si>
    <t>NEFT TRF:GRACE CHUDIDARS 000572005010</t>
  </si>
  <si>
    <t>[ Against FFCS22-23-000319 Dated: 29-04-2022, (Doc No.:  Doc. dt.:  Doc Amt: Rs. 233090.07),  Adjusted Amt: Rs. 106699.00 ]</t>
  </si>
  <si>
    <t>NEFT TRF:GRACE CHUDIDARS 000573000396</t>
  </si>
  <si>
    <t>[ Against FFCS22-23-000319 Dated: 29-04-2022, (Doc No.:  Doc. dt.:  Doc Amt: Rs. 233090.07),  Adjusted Amt: Rs. 89692.00 ]</t>
  </si>
  <si>
    <t>NEFT TRF:GRACE CHUDIDARS 000574064452</t>
  </si>
  <si>
    <t>[ Against FFCS22-23-000341 Dated: 30-04-2022, (Doc No.:  Doc. dt.:  Doc Amt: Rs. 272308.31),  Adjusted Amt: Rs. 142826.09 ]
[ Against FFCS22-23-000319 Dated: 29-04-2022, (Doc No.:  Doc. dt.:  Doc Amt: Rs. 233090.07),  Adjusted Amt: Rs. 4330.91 ]</t>
  </si>
  <si>
    <t>NEFT TRF:GRACE CHUDIDARS 000575269812</t>
  </si>
  <si>
    <t>[ Against FFCS22-23-000341 Dated: 30-04-2022, (Doc No.:  Doc. dt.:  Doc Amt: Rs. 272308.31),  Adjusted Amt: Rs. 61081.22 ]
[ Against FFCS22-23-000364 Dated: 02-05-2022, (Doc No.:  Doc. dt.:  Doc Amt: Rs. 163218.40),  Adjusted Amt: Rs. 7319.78 ]</t>
  </si>
  <si>
    <t>Sales - S&amp;D (Sales)Sales - S&amp;D (Sales) : 47843.34 cr.
IGST OUTPUT-TS (GST Liabilities) : 3776.24 cr.</t>
  </si>
  <si>
    <t>[ Against PV0905422-23 Dated: 05-08-2022, (Doc No.:  Doc. dt.:  Doc Amt: Rs. 105864.00),  Adjusted Amt: Rs. 21216.96 (Remarks: NEFT TRF:GRACE CHUDIDARS 000624675979) ]
[ Against PV0895822-23 Dated: 04-08-2022, (Doc No.:  Doc. dt.:  Doc Amt: Rs. 97048.00),  Adjusted Amt: Rs. 30402.62 (Remarks: NEFT TRF:GRACE CHUDIDARS 000623866803) ]</t>
  </si>
  <si>
    <t>Sales - S&amp;D (Sales)Sales - S&amp;D (Sales) : 51737.27 cr.
IGST OUTPUT-TS (GST Liabilities) : 2586.86 cr.</t>
  </si>
  <si>
    <t>[ Against PV0905422-23 Dated: 05-08-2022, (Doc No.:  Doc. dt.:  Doc Amt: Rs. 105864.00),  Adjusted Amt: Rs. 54324.13 (Remarks: NEFT TRF:GRACE CHUDIDARS 000624675979) ]</t>
  </si>
  <si>
    <t>NEFT TRF:GRACE CHUDIDARS 000578258012</t>
  </si>
  <si>
    <t>[ Against FFCS22-23-000364 Dated: 02-05-2022, (Doc No.:  Doc. dt.:  Doc Amt: Rs. 163218.40),  Adjusted Amt: Rs. 58617.00 ]
[ Against FFCS22-23-000341 Dated: 30-04-2022, (Doc No.:  Doc. dt.:  Doc Amt: Rs. 272308.31),  Adjusted Amt: Rs. 68401.00 ]</t>
  </si>
  <si>
    <t>Sales - S&amp;D (Sales)Sales - S&amp;D (Sales) : 61369.09 cr.
IGST OUTPUT-TS (GST Liabilities) : 3068.46 cr.</t>
  </si>
  <si>
    <t>[ Against PV0922922-23 Dated: 08-08-2022, (Doc No.:  Doc. dt.:  Doc Amt: Rs. 100000.00),  Adjusted Amt: Rs. 34114.64 (Remarks: NEFT TRF:GRACE CHUDIDARS 000627186552) ]
[ Against PV0905422-23 Dated: 05-08-2022, (Doc No.:  Doc. dt.:  Doc Amt: Rs. 105864.00),  Adjusted Amt: Rs. 30322.91 (Remarks: NEFT TRF:GRACE CHUDIDARS 000624675979) ]</t>
  </si>
  <si>
    <t>Sales - S&amp;D (Sales)Sales - S&amp;D (Sales) : 55426.87 cr.
IGST OUTPUT-TS (GST Liabilities) : 2771.34 cr.</t>
  </si>
  <si>
    <t>[ Against PV0922922-23 Dated: 08-08-2022, (Doc No.:  Doc. dt.:  Doc Amt: Rs. 100000.00),  Adjusted Amt: Rs. 58198.21 (Remarks: NEFT TRF:GRACE CHUDIDARS 000627186552) ]</t>
  </si>
  <si>
    <t>NEFT TRF:GRACE CHUDIDARS 000579751261</t>
  </si>
  <si>
    <t>[ Against FFCS22-23-000395 Dated: 05-05-2022, (Doc No.:  Doc. dt.:  Doc Amt: Rs. 187559.33),  Adjusted Amt: Rs. 30778.38 ]
[ Against FFCS22-23-000364 Dated: 02-05-2022, (Doc No.:  Doc. dt.:  Doc Amt: Rs. 163218.40),  Adjusted Amt: Rs. 97281.62 ]</t>
  </si>
  <si>
    <t>NEFT TRF:GRACE CHUDIDARS 000580835022</t>
  </si>
  <si>
    <t>[ Against FFCS22-23-000551 Dated: 15-05-2022, (Doc No.:  Doc. dt.:  Doc Amt: Rs. 1297027.55),  Adjusted Amt: Rs. 193789.00 ]</t>
  </si>
  <si>
    <t>NEFT TRF:GRACE CHUDIDARS 000581990350</t>
  </si>
  <si>
    <t>[ Against FFCS22-23-000395 Dated: 05-05-2022, (Doc No.:  Doc. dt.:  Doc Amt: Rs. 187559.33),  Adjusted Amt: Rs. 36308.00 ]</t>
  </si>
  <si>
    <t>Sales - S&amp;D (Sales)Sales - S&amp;D (Sales) : 61871.91 cr.
IGST OUTPUT-TS (GST Liabilities) : 3093.58 cr.</t>
  </si>
  <si>
    <t>[ Against PV0922922-23 Dated: 08-08-2022, (Doc No.:  Doc. dt.:  Doc Amt: Rs. 100000.00),  Adjusted Amt: Rs. 7687.15 (Remarks: NEFT TRF:GRACE CHUDIDARS 000627186552) ]
[ Against PV0940722-23 Dated: 10-08-2022, (Doc No.:  Doc. dt.:  Doc Amt: Rs. 150000.00),  Adjusted Amt: Rs. 57278.34 (Remarks: NEFT TRF:GRACE CHUDIDARS 000629135344) ]</t>
  </si>
  <si>
    <t>Sales - S&amp;D (Sales)Sales - S&amp;D (Sales) : 73128.36 cr.
IGST OUTPUT-TS (GST Liabilities) : 4122.28 cr.</t>
  </si>
  <si>
    <t>[ Against PV0940722-23 Dated: 10-08-2022, (Doc No.:  Doc. dt.:  Doc Amt: Rs. 150000.00),  Adjusted Amt: Rs. 77250.64 (Remarks: NEFT TRF:GRACE CHUDIDARS 000629135344) ]</t>
  </si>
  <si>
    <t>NEFT TRF:GRACE CHUDIDARS 000583775212</t>
  </si>
  <si>
    <t>[ Against FFCS22-23-000395 Dated: 05-05-2022, (Doc No.:  Doc. dt.:  Doc Amt: Rs. 187559.33),  Adjusted Amt: Rs. 56014.00 ]</t>
  </si>
  <si>
    <t>Sales - S&amp;D (Sales)Sales - S&amp;D (Sales) : 86075.62 cr.
IGST OUTPUT-TS (GST Liabilities) : 4303.77 cr.</t>
  </si>
  <si>
    <t>[ Against PV0974722-23 Dated: 17-08-2022, (Doc No.:  Doc. dt.:  Doc Amt: Rs. 300000.00),  Adjusted Amt: Rs. 24908.37 (Remarks: RTGS TRF:GRACE CHUDIDARS RTGS - UBINH22229534329) ]
[ Against PV0955422-23 Dated: 12-08-2022, (Doc No.:  Doc. dt.:  Doc Amt: Rs. 50000.00),  Adjusted Amt: Rs. 50000.00 (Remarks: NEFT TRF:GRACE CHUDIDARS 000631164310) ]
[ Against PV0940722-23 Dated: 10-08-2022, (Doc No.:  Doc. dt.:  Doc Amt: Rs. 150000.00),  Adjusted Amt: Rs. 15471.02 (Remarks: NEFT TRF:GRACE CHUDIDARS 000629135344) ]</t>
  </si>
  <si>
    <t>RTGS TRF:GRACE CHUDIDARS RTGS - UBINH22172347956</t>
  </si>
  <si>
    <t>[ Against FFCS22-23-000551 Dated: 15-05-2022, (Doc No.:  Doc. dt.:  Doc Amt: Rs. 1297027.55),  Adjusted Amt: Rs. 163334.05 ]
[ Against FFCS22-23-000395 Dated: 05-05-2022, (Doc No.:  Doc. dt.:  Doc Amt: Rs. 187559.33),  Adjusted Amt: Rs. 64458.95 ]</t>
  </si>
  <si>
    <t>Sales - S&amp;D (Sales)Sales - S&amp;D (Sales) : 73100.81 cr.
IGST OUTPUT-TS (GST Liabilities) : 4933.9 cr.</t>
  </si>
  <si>
    <t>[ Against PV0974722-23 Dated: 17-08-2022, (Doc No.:  Doc. dt.:  Doc Amt: Rs. 300000.00),  Adjusted Amt: Rs. 78034.71 (Remarks: RTGS TRF:GRACE CHUDIDARS RTGS - UBINH22229534329) ]</t>
  </si>
  <si>
    <t>Sales - S&amp;D (Sales)Sales - S&amp;D (Sales) : 157834.41 cr.
IGST OUTPUT-TS (GST Liabilities) : 8795 cr.</t>
  </si>
  <si>
    <t>[ Against PV0974722-23 Dated: 17-08-2022, (Doc No.:  Doc. dt.:  Doc Amt: Rs. 300000.00),  Adjusted Amt: Rs. 166629.41 (Remarks: RTGS TRF:GRACE CHUDIDARS RTGS - UBINH22229534329) ]</t>
  </si>
  <si>
    <t>Sales - S&amp;D (Sales)Sales - S&amp;D (Sales) : 74259.79 cr.
IGST OUTPUT-TS (GST Liabilities) : 3713.01 cr.</t>
  </si>
  <si>
    <t>[ Against PV0974722-23 Dated: 17-08-2022, (Doc No.:  Doc. dt.:  Doc Amt: Rs. 300000.00),  Adjusted Amt: Rs. 30427.51 (Remarks: RTGS TRF:GRACE CHUDIDARS RTGS - UBINH22229534329) ]
[ Against PV0986722-23 Dated: 18-08-2022, (Doc No.:  Doc. dt.:  Doc Amt: Rs. 200000.00),  Adjusted Amt: Rs. 47545.29 (Remarks: RTGS TRF:GRACE CHUDIDARS RTGS - UBINH22230621977) ]</t>
  </si>
  <si>
    <t>Sales - S&amp;D (Sales)Sales - S&amp;D (Sales) : 53039.32 cr.
IGST OUTPUT-TS (GST Liabilities) : 3426.45 cr.</t>
  </si>
  <si>
    <t>[ Against PV0986722-23 Dated: 18-08-2022, (Doc No.:  Doc. dt.:  Doc Amt: Rs. 200000.00),  Adjusted Amt: Rs. 56465.77 (Remarks: RTGS TRF:GRACE CHUDIDARS RTGS - UBINH22230621977) ]</t>
  </si>
  <si>
    <t>Sales - S&amp;D (Sales)Sales - S&amp;D (Sales) : 66443.95 cr.
IGST OUTPUT-TS (GST Liabilities) : 3322.19 cr.</t>
  </si>
  <si>
    <t>[ Against PV0986722-23 Dated: 18-08-2022, (Doc No.:  Doc. dt.:  Doc Amt: Rs. 200000.00),  Adjusted Amt: Rs. 69766.14 (Remarks: RTGS TRF:GRACE CHUDIDARS RTGS - UBINH22230621977) ]</t>
  </si>
  <si>
    <t>RTGS TRF:GRACE CHUDIDARS RTGS - UBINH22179734292</t>
  </si>
  <si>
    <t>[ Against FFCS22-23-000551 Dated: 15-05-2022, (Doc No.:  Doc. dt.:  Doc Amt: Rs. 1297027.55),  Adjusted Amt: Rs. 300000.00 ]</t>
  </si>
  <si>
    <t>Sales - S&amp;D (Sales)Sales - S&amp;D (Sales) : 215927.65 cr.
IGST OUTPUT-TS (GST Liabilities) : 13386.84 cr.</t>
  </si>
  <si>
    <t>[ Against PV1074522-23 Dated: 26-08-2022, (Doc No.:  Doc. dt.:  Doc Amt: Rs. 161099.00),  Adjusted Amt: Rs. 3091.69 (Remarks: NEFT TRF:GRACE CHUDIDARS 000641485246) ]
[ Against PV1045322-23 Dated: 25-08-2022, (Doc No.:  Doc. dt.:  Doc Amt: Rs. 50000.00),  Adjusted Amt: Rs. 50000.00 (Remarks: NEFT TRF:GRACE CHUDIDARS 000640574943) ]
[ Against PV1018022-23 Dated: 22-08-2022, (Doc No.:  Doc. dt.:  Doc Amt: Rs. 150000.00),  Adjusted Amt: Rs. 150000.00 (Remarks: NEFT TRF:GRACE CHUDIDARS 000637597613) ]
[ Against PV0986722-23 Dated: 18-08-2022, (Doc No.:  Doc. dt.:  Doc Amt: Rs. 200000.00),  Adjusted Amt: Rs. 26222.80 (Remarks: RTGS TRF:GRACE CHUDIDARS RTGS - UBINH22230621977) ]</t>
  </si>
  <si>
    <t>NEFT TRF:GRACE CHUDIDARS 000595009104</t>
  </si>
  <si>
    <t>[ Against FFCS22-23-000551 Dated: 15-05-2022, (Doc No.:  Doc. dt.:  Doc Amt: Rs. 1297027.55),  Adjusted Amt: Rs. 100000.00 ]</t>
  </si>
  <si>
    <t>Sales - S&amp;D (Sales)Sales - S&amp;D (Sales) : 74887.57 cr.
IGST OUTPUT-TS (GST Liabilities) : 3744.38 cr.</t>
  </si>
  <si>
    <t>[ Against PV1074522-23 Dated: 26-08-2022, (Doc No.:  Doc. dt.:  Doc Amt: Rs. 161099.00),  Adjusted Amt: Rs. 78631.95 (Remarks: NEFT TRF:GRACE CHUDIDARS 000641485246) ]</t>
  </si>
  <si>
    <t>Sales - S&amp;D (Sales)Sales - S&amp;D (Sales) : 67911.9 cr.
IGST OUTPUT-TS (GST Liabilities) : 4494.54 cr.</t>
  </si>
  <si>
    <t>[ Against PV1074522-23 Dated: 26-08-2022, (Doc No.:  Doc. dt.:  Doc Amt: Rs. 161099.00),  Adjusted Amt: Rs. 72406.44 (Remarks: NEFT TRF:GRACE CHUDIDARS 000641485246) ]</t>
  </si>
  <si>
    <t>RTGS TRF:GRACE CHUDIDARS RTGS - UBINH22185115152</t>
  </si>
  <si>
    <t>[ Against FFCS22-23-000551 Dated: 15-05-2022, (Doc No.:  Doc. dt.:  Doc Amt: Rs. 1297027.55),  Adjusted Amt: Rs. 220613.00 ]</t>
  </si>
  <si>
    <t>Sales - S&amp;D (Sales)Sales - S&amp;D (Sales) : 75310.97 cr.
IGST OUTPUT-TS (GST Liabilities) : 5364.56 cr.</t>
  </si>
  <si>
    <t>[ Against PV1074522-23 Dated: 26-08-2022, (Doc No.:  Doc. dt.:  Doc Amt: Rs. 161099.00),  Adjusted Amt: Rs. 6968.92 (Remarks: NEFT TRF:GRACE CHUDIDARS 000641485246) ]
[ Against PV1096722-23 Dated: 30-08-2022, (Doc No.:  Doc. dt.:  Doc Amt: Rs. 246164.00),  Adjusted Amt: Rs. 73706.61 (Remarks: RTGS TRF:GRACE CHUDIDARS RTGS - UBINH22242509977) ]</t>
  </si>
  <si>
    <t>Sales - S&amp;D (Sales)Sales - S&amp;D (Sales) : 122555.16 cr.
IGST OUTPUT-TS (GST Liabilities) : 6127.76 cr.</t>
  </si>
  <si>
    <t>[ Against PV1096722-23 Dated: 30-08-2022, (Doc No.:  Doc. dt.:  Doc Amt: Rs. 246164.00),  Adjusted Amt: Rs. 128682.92 (Remarks: RTGS TRF:GRACE CHUDIDARS RTGS - UBINH22242509977) ]</t>
  </si>
  <si>
    <t>NEFT TRF:GRACE CHUDIDARS 000600512995</t>
  </si>
  <si>
    <t>[ Against FFCS22-23-000551 Dated: 15-05-2022, (Doc No.:  Doc. dt.:  Doc Amt: Rs. 1297027.55),  Adjusted Amt: Rs. 85271.00 ]</t>
  </si>
  <si>
    <t>Sales - S&amp;D (Sales)Sales - S&amp;D (Sales) : 141614.15 cr.
IGST OUTPUT-TS (GST Liabilities) : 8245.39 cr.</t>
  </si>
  <si>
    <t>[ Against FFCSC22-23-00555 Dated: 05-09-2022, (Doc No.: 001570 Doc. dt.: 08-07-2022 Doc Amt: Rs. 44853.16),  Adjusted Amt: Rs. 44853.16 (Remarks: GRT/22/00000001  AMOUNT DIFFERENCE  3,357/-) ]
[ Against PV1137822-23 Dated: 06-09-2022, (Doc No.:  Doc. dt.:  Doc Amt: Rs. 277667.00),  Adjusted Amt: Rs. 61231.91 (Remarks: RTGS TRF:GRACE CHUDIDARS RTGS - UBINH22249885090) ]
[ Against PV1096722-23 Dated: 30-08-2022, (Doc No.:  Doc. dt.:  Doc Amt: Rs. 246164.00),  Adjusted Amt: Rs. 43774.47 (Remarks: RTGS TRF:GRACE CHUDIDARS RTGS - UBINH22242509977) ]</t>
  </si>
  <si>
    <t>NEFT TRF:GRACE CHUDIDARS 000601879439</t>
  </si>
  <si>
    <t>[ Against FFCS22-23-000551 Dated: 15-05-2022, (Doc No.:  Doc. dt.:  Doc Amt: Rs. 1297027.55),  Adjusted Amt: Rs. 45830.00 ]</t>
  </si>
  <si>
    <t>Sales - S&amp;D (Sales)Sales - S&amp;D (Sales) : 92304.41 cr.
IGST OUTPUT-TS (GST Liabilities) : 5081.08 cr.</t>
  </si>
  <si>
    <t>[ Against PV1137822-23 Dated: 06-09-2022, (Doc No.:  Doc. dt.:  Doc Amt: Rs. 277667.00),  Adjusted Amt: Rs. 97385.49 (Remarks: RTGS TRF:GRACE CHUDIDARS RTGS - UBINH22249885090) ]</t>
  </si>
  <si>
    <t>NEFT TRF:GRACE CHUDIDARS 000603954342</t>
  </si>
  <si>
    <t>[ Against FFCS22-23-000551 Dated: 15-05-2022, (Doc No.:  Doc. dt.:  Doc Amt: Rs. 1297027.55),  Adjusted Amt: Rs. 81173.00 ]</t>
  </si>
  <si>
    <t>NEFT TRF:GRACE CHUDIDARS 000604925179</t>
  </si>
  <si>
    <t>[ Against FFCS22-23-000611 Dated: 18-05-2022, (Doc No.:  Doc. dt.:  Doc Amt: Rs. 133434.55),  Adjusted Amt: Rs. 79640.50 ]
[ Against FFCS22-23-000551 Dated: 15-05-2022, (Doc No.:  Doc. dt.:  Doc Amt: Rs. 1297027.55),  Adjusted Amt: Rs. 107017.50 ]</t>
  </si>
  <si>
    <t>Sales - S&amp;D (Sales)Sales - S&amp;D (Sales) : 72803.93 cr.
IGST OUTPUT-TS (GST Liabilities) : 3640.19 cr.</t>
  </si>
  <si>
    <t>[ Against PV1137822-23 Dated: 06-09-2022, (Doc No.:  Doc. dt.:  Doc Amt: Rs. 277667.00),  Adjusted Amt: Rs. 76444.12 (Remarks: RTGS TRF:GRACE CHUDIDARS RTGS - UBINH22249885090) ]</t>
  </si>
  <si>
    <t>NEFT TRF:GRACE CHUDIDARS 000606060357</t>
  </si>
  <si>
    <t>[ Against FFCS22-23-000629 Dated: 19-05-2022, (Doc No.:  Doc. dt.:  Doc Amt: Rs. 143375.33),  Adjusted Amt: Rs. 35407.95 ]
[ Against FFCS22-23-000611 Dated: 18-05-2022, (Doc No.:  Doc. dt.:  Doc Amt: Rs. 133434.55),  Adjusted Amt: Rs. 53794.05 ]</t>
  </si>
  <si>
    <t>Sales - S&amp;D (Sales)Sales - S&amp;D (Sales) : 57490 cr.
IGST OUTPUT-TS (GST Liabilities) : 2874.5 cr.</t>
  </si>
  <si>
    <t>[ Against PV1177422-23 Dated: 13-09-2022, (Doc No.:  Doc. dt.:  Doc Amt: Rs. 200000.00),  Adjusted Amt: Rs. 17759.02 (Remarks: RTGS TRF:GRACE CHUDIDARS RTGS - UBINH22256280959) ]
[ Against PV1137822-23 Dated: 06-09-2022, (Doc No.:  Doc. dt.:  Doc Amt: Rs. 277667.00),  Adjusted Amt: Rs. 42605.48 (Remarks: RTGS TRF:GRACE CHUDIDARS RTGS - UBINH22249885090) ]</t>
  </si>
  <si>
    <t>NEFT TRF:GRACE CHUDIDARS 000607665479</t>
  </si>
  <si>
    <t>[ Against FFCS22-23-000629 Dated: 19-05-2022, (Doc No.:  Doc. dt.:  Doc Amt: Rs. 143375.33),  Adjusted Amt: Rs. 86286.00 ]</t>
  </si>
  <si>
    <t>Sales - S&amp;D (Sales)Sales - S&amp;D (Sales) : 111550.29 cr.
IGST OUTPUT-TS (GST Liabilities) : 5577.51 cr.</t>
  </si>
  <si>
    <t>[ Against PV1177422-23 Dated: 13-09-2022, (Doc No.:  Doc. dt.:  Doc Amt: Rs. 200000.00),  Adjusted Amt: Rs. 117127.80 (Remarks: RTGS TRF:GRACE CHUDIDARS RTGS - UBINH22256280959) ]</t>
  </si>
  <si>
    <t>Sales - S&amp;D (Sales)Sales - S&amp;D (Sales) : 56355.03 cr.
IGST OUTPUT-TS (GST Liabilities) : 2817.75 cr.</t>
  </si>
  <si>
    <t>[ Against PV1177422-23 Dated: 13-09-2022, (Doc No.:  Doc. dt.:  Doc Amt: Rs. 200000.00),  Adjusted Amt: Rs. 59172.78 (Remarks: RTGS TRF:GRACE CHUDIDARS RTGS - UBINH22256280959) ]</t>
  </si>
  <si>
    <t>RTGS TRF:GRACE CHUDIDARS RTGS - UBINH22199903431</t>
  </si>
  <si>
    <t>[ Against FFCS22-23-000683 Dated: 21-05-2022, (Doc No.:  Doc. dt.:  Doc Amt: Rs. 241313.84),  Adjusted Amt: Rs. 51401.46 ]
[ Against FFCS22-23-000668 Dated: 20-05-2022, (Doc No.:  Doc. dt.:  Doc Amt: Rs. 152239.16),  Adjusted Amt: Rs. 152239.16 ]
[ Against FFCS22-23-000629 Dated: 19-05-2022, (Doc No.:  Doc. dt.:  Doc Amt: Rs. 143375.33),  Adjusted Amt: Rs. 21681.38 ]</t>
  </si>
  <si>
    <t>NEFT TRF:GRACE CHUDIDARS 000611351430</t>
  </si>
  <si>
    <t>[ Against FFCS22-23-000683 Dated: 21-05-2022, (Doc No.:  Doc. dt.:  Doc Amt: Rs. 241313.84),  Adjusted Amt: Rs. 41225.00 ]</t>
  </si>
  <si>
    <t>Sales - S&amp;D (Sales)Sales - S&amp;D (Sales) : 105967.22 cr.
IGST OUTPUT-TS (GST Liabilities) : 12466.99 cr.</t>
  </si>
  <si>
    <t>[ Against PV1177422-23 Dated: 13-09-2022, (Doc No.:  Doc. dt.:  Doc Amt: Rs. 200000.00),  Adjusted Amt: Rs. 5940.40 (Remarks: RTGS TRF:GRACE CHUDIDARS RTGS - UBINH22256280959) ]
[ Against PV1185222-23 Dated: 15-09-2022, (Doc No.:  Doc. dt.:  Doc Amt: Rs. 200000.00),  Adjusted Amt: Rs. 112493.81 (Remarks: RTGS TRF:GRACE CHUDIDARS RTGS - UBINH22258414831) ]</t>
  </si>
  <si>
    <t>NEFT TRF:GRACE CHUDIDARS 000612973878</t>
  </si>
  <si>
    <t>[ Against FFCS22-23-000683 Dated: 21-05-2022, (Doc No.:  Doc. dt.:  Doc Amt: Rs. 241313.84),  Adjusted Amt: Rs. 52509.00 ]</t>
  </si>
  <si>
    <t>Sales - S&amp;D (Sales)Sales - S&amp;D (Sales) : 159499.89 cr.
IGST OUTPUT-TS (GST Liabilities) : 7974.99 cr.</t>
  </si>
  <si>
    <t>[ Against PV1185222-23 Dated: 15-09-2022, (Doc No.:  Doc. dt.:  Doc Amt: Rs. 200000.00),  Adjusted Amt: Rs. 87506.19 (Remarks: RTGS TRF:GRACE CHUDIDARS RTGS - UBINH22258414831) ]
[ Against PV1210922-23 Dated: 20-09-2022, (Doc No.:  Doc. dt.:  Doc Amt: Rs. 100000.00),  Adjusted Amt: Rs. 79968.69 (Remarks: NEFT TRF:GRACE CHUDIDARS 000664012089) ]</t>
  </si>
  <si>
    <t>Sales - S&amp;D (Sales)Sales - S&amp;D (Sales) : 66290.11 cr.
IGST OUTPUT-TS (GST Liabilities) : 3314.52 cr.</t>
  </si>
  <si>
    <t>[ Against PV1242422-23 Dated: 23-09-2022, (Doc No.:  Doc. dt.:  Doc Amt: Rs. 100000.00),  Adjusted Amt: Rs. 49573.32 (Remarks: NEFT TRF:GRACE CHUDIDARS 000666736183) ]
[ Against PV1210922-23 Dated: 20-09-2022, (Doc No.:  Doc. dt.:  Doc Amt: Rs. 100000.00),  Adjusted Amt: Rs. 20031.31 (Remarks: NEFT TRF:GRACE CHUDIDARS 000664012089) ]</t>
  </si>
  <si>
    <t>RTGS TRF:GRACE CHUDIDARS RTGS - UBINH22207373122</t>
  </si>
  <si>
    <t>[ Against FFCS22-23-000699 Dated: 23-05-2022, (Doc No.:  Doc. dt.:  Doc Amt: Rs. 144574.22),  Adjusted Amt: Rs. 122004.62 ]
[ Against FFCS22-23-000683 Dated: 21-05-2022, (Doc No.:  Doc. dt.:  Doc Amt: Rs. 241313.84),  Adjusted Amt: Rs. 96178.38 ]</t>
  </si>
  <si>
    <t>Sales - S&amp;D (Sales)Sales - S&amp;D (Sales) : 36290.19 cr.
IGST OUTPUT-TS (GST Liabilities) : 1814.51 cr.</t>
  </si>
  <si>
    <t>[ Against PV1242422-23 Dated: 23-09-2022, (Doc No.:  Doc. dt.:  Doc Amt: Rs. 100000.00),  Adjusted Amt: Rs. 38104.70 (Remarks: NEFT TRF:GRACE CHUDIDARS 000666736183) ]</t>
  </si>
  <si>
    <t>NEFT TRF:GRACE CHUDIDARS 000616121893</t>
  </si>
  <si>
    <t>[ Against FFCS22-23-000730 Dated: 24-05-2022, (Doc No.:  Doc. dt.:  Doc Amt: Rs. 128603.68),  Adjusted Amt: Rs. 49352.40 ]
[ Against FFCS22-23-000699 Dated: 23-05-2022, (Doc No.:  Doc. dt.:  Doc Amt: Rs. 144574.22),  Adjusted Amt: Rs. 22569.60 ]</t>
  </si>
  <si>
    <t>Sales - S&amp;D (Sales)Sales - S&amp;D (Sales) : 116041.54 cr.
IGST OUTPUT-TS (GST Liabilities) : 6962.27 cr.</t>
  </si>
  <si>
    <t>[ Against PV1252122-23 Dated: 26-09-2022, (Doc No.:  Doc. dt.:  Doc Amt: Rs. 100000.00),  Adjusted Amt: Rs. 100000.00 (Remarks: NEFT TRF:GRACE CHUDIDARS 000668256130) ]
[ Against PV1242422-23 Dated: 23-09-2022, (Doc No.:  Doc. dt.:  Doc Amt: Rs. 100000.00),  Adjusted Amt: Rs. 12321.98 (Remarks: NEFT TRF:GRACE CHUDIDARS 000666736183) ]
[ Against PV1280122-23 Dated: 28-09-2022, (Doc No.:  Doc. dt.:  Doc Amt: Rs. 100000.00),  Adjusted Amt: Rs. 10681.83 (Remarks: NEFT TRF:GRACE CHUDIDARS 000670492389) ]</t>
  </si>
  <si>
    <t>NEFT TRF:GRACE CHUDIDARS 000618642805</t>
  </si>
  <si>
    <t>[ Against FFCS22-23-000730 Dated: 24-05-2022, (Doc No.:  Doc. dt.:  Doc Amt: Rs. 128603.68),  Adjusted Amt: Rs. 35524.00 ]</t>
  </si>
  <si>
    <t>NEFT TRF:GRACE CHUDIDARS 000620322765</t>
  </si>
  <si>
    <t>[ Against FFCS22-23-000806 Dated: 28-05-2022, (Doc No.:  Doc. dt.:  Doc Amt: Rs. 83984.04),  Adjusted Amt: Rs. 39751.69 ]
[ Against FFCS22-23-000795 Dated: 27-05-2022, (Doc No.:  Doc. dt.:  Doc Amt: Rs. 60776.03),  Adjusted Amt: Rs. 60776.03 ]
[ Against FFCS22-23-000730 Dated: 24-05-2022, (Doc No.:  Doc. dt.:  Doc Amt: Rs. 128603.68),  Adjusted Amt: Rs. 43727.28 ]</t>
  </si>
  <si>
    <t>Sales - S&amp;D (Sales)Sales - S&amp;D (Sales) : 87073.57 cr.
IGST OUTPUT-TS (GST Liabilities) : 5792.87 cr.</t>
  </si>
  <si>
    <t>[ Against PV1298422-23 Dated: 30-09-2022, (Doc No.:  Doc. dt.:  Doc Amt: Rs. 50000.00),  Adjusted Amt: Rs. 3548.27 (Remarks: NEFT TRF:GRACE CHUDIDARS 000672626588) ]
[ Against PV1280122-23 Dated: 28-09-2022, (Doc No.:  Doc. dt.:  Doc Amt: Rs. 100000.00),  Adjusted Amt: Rs. 89318.17 (Remarks: NEFT TRF:GRACE CHUDIDARS 000670492389) ]</t>
  </si>
  <si>
    <t>NEFT TRF:GRACE CHUDIDARS 000621625380</t>
  </si>
  <si>
    <t>[ Against FFCS22-23-000842 Dated: 29-05-2022, (Doc No.:  Doc. dt.:  Doc Amt: Rs. 100081.10),  Adjusted Amt: Rs. 74288.65 ]
[ Against FFCS22-23-000806 Dated: 28-05-2022, (Doc No.:  Doc. dt.:  Doc Amt: Rs. 83984.04),  Adjusted Amt: Rs. 44232.35 ]</t>
  </si>
  <si>
    <t>Sales - S&amp;D (Sales)Sales - S&amp;D (Sales) : 395462.43 cr.
IGST OUTPUT-TS (GST Liabilities) : 21495.08 cr.</t>
  </si>
  <si>
    <t>[ Against PV1298422-23 Dated: 30-09-2022, (Doc No.:  Doc. dt.:  Doc Amt: Rs. 50000.00),  Adjusted Amt: Rs. 46451.73 (Remarks: NEFT TRF:GRACE CHUDIDARS 000672626588) ]
[ Against PV1345422-23 Dated: 06-10-2022, (Doc No.:  Doc. dt.:  Doc Amt: Rs. 200000.00),  Adjusted Amt: Rs. 170505.78 (Remarks: RTGS TRF:GRACE CHUDIDARS RTGS - UBINH22279606303) ]
[ Against PV1313422-23 Dated: 03-10-2022, (Doc No.:  Doc. dt.:  Doc Amt: Rs. 200000.00),  Adjusted Amt: Rs. 200000.00 (Remarks: RTGS TRF:GRACE CHUDIDARS RTGS - UBINH22276483231) ]</t>
  </si>
  <si>
    <t>NEFT TRF:GRACE CHUDIDARS 000623866803</t>
  </si>
  <si>
    <t>[ Against FFCS22-23-001022 Dated: 09-06-2022, (Doc No.:  Doc. dt.:  Doc Amt: Rs. 51619.58),  Adjusted Amt: Rs. 30402.62 ]
[ Against FFCS22-23-000852 Dated: 30-05-2022, (Doc No.:  Doc. dt.:  Doc Amt: Rs. 40852.93),  Adjusted Amt: Rs. 40852.93 ]
[ Against FFCS22-23-000842 Dated: 29-05-2022, (Doc No.:  Doc. dt.:  Doc Amt: Rs. 100081.10),  Adjusted Amt: Rs. 25792.45 ]</t>
  </si>
  <si>
    <t>Sales - S&amp;D (Sales)Sales - S&amp;D (Sales) : 188313.89 cr.
IGST OUTPUT-TS (GST Liabilities) : 11046.23 cr.</t>
  </si>
  <si>
    <t>[ Against PV1359522-23 Dated: 10-10-2022, (Doc No.:  Doc. dt.:  Doc Amt: Rs. 350000.00),  Adjusted Amt: Rs. 169865.90 (Remarks: RTGS TRF:GRACE CHUDIDARS RTGS - UBINH22283818601) ]
[ Against PV1345422-23 Dated: 06-10-2022, (Doc No.:  Doc. dt.:  Doc Amt: Rs. 200000.00),  Adjusted Amt: Rs. 29494.22 (Remarks: RTGS TRF:GRACE CHUDIDARS RTGS - UBINH22279606303) ]</t>
  </si>
  <si>
    <t>NEFT TRF:GRACE CHUDIDARS 000624675979</t>
  </si>
  <si>
    <t>[ Against FFCS22-23-001057 Dated: 11-06-2022, (Doc No.:  Doc. dt.:  Doc Amt: Rs. 64437.55),  Adjusted Amt: Rs. 30322.91 ]
[ Against FFCS22-23-001041 Dated: 10-06-2022, (Doc No.:  Doc. dt.:  Doc Amt: Rs. 54324.13),  Adjusted Amt: Rs. 54324.13 ]
[ Against FFCS22-23-001022 Dated: 09-06-2022, (Doc No.:  Doc. dt.:  Doc Amt: Rs. 51619.58),  Adjusted Amt: Rs. 21216.96 ]</t>
  </si>
  <si>
    <t>NEFT TRF:GRACE CHUDIDARS 000627186552</t>
  </si>
  <si>
    <t>[ Against FFCS22-23-001162 Dated: 16-06-2022, (Doc No.:  Doc. dt.:  Doc Amt: Rs. 64965.49),  Adjusted Amt: Rs. 7687.15 ]
[ Against FFCS22-23-001091 Dated: 11-06-2022, (Doc No.:  Doc. dt.:  Doc Amt: Rs. 58198.21),  Adjusted Amt: Rs. 58198.21 ]
[ Against FFCS22-23-001057 Dated: 11-06-2022, (Doc No.:  Doc. dt.:  Doc Amt: Rs. 64437.55),  Adjusted Amt: Rs. 34114.64 ]</t>
  </si>
  <si>
    <t>Sales - S&amp;D (Sales)Sales - S&amp;D (Sales) : 70666.46 cr.
IGST OUTPUT-TS (GST Liabilities) : 3610.96 cr.</t>
  </si>
  <si>
    <t>[ Against PV1359522-23 Dated: 10-10-2022, (Doc No.:  Doc. dt.:  Doc Amt: Rs. 350000.00),  Adjusted Amt: Rs. 74277.42 (Remarks: RTGS TRF:GRACE CHUDIDARS RTGS - UBINH22283818601) ]</t>
  </si>
  <si>
    <t>NEFT TRF:GRACE CHUDIDARS 000629135344</t>
  </si>
  <si>
    <t>[ Against FFCS22-23-001214 Dated: 20-06-2022, (Doc No.:  Doc. dt.:  Doc Amt: Rs. 90379.39),  Adjusted Amt: Rs. 15471.02 ]
[ Against FFCS22-23-001175 Dated: 17-06-2022, (Doc No.:  Doc. dt.:  Doc Amt: Rs. 77250.64),  Adjusted Amt: Rs. 77250.64 ]
[ Against FFCS22-23-001162 Dated: 16-06-2022, (Doc No.:  Doc. dt.:  Doc Amt: Rs. 64965.49),  Adjusted Amt: Rs. 57278.34 ]</t>
  </si>
  <si>
    <t>Sales - S&amp;D (Sales)Sales - S&amp;D (Sales) : 118929.38 cr.
IGST OUTPUT-TS (GST Liabilities) : 6179.42 cr.</t>
  </si>
  <si>
    <t>[ Against PV1359522-23 Dated: 10-10-2022, (Doc No.:  Doc. dt.:  Doc Amt: Rs. 350000.00),  Adjusted Amt: Rs. 105856.68 (Remarks: RTGS TRF:GRACE CHUDIDARS RTGS - UBINH22283818601) ]
[ Against FFCSC22-23-00727 Dated: 13-10-2022, (Doc No.: 002354 Doc. dt.: 25-08-2022 Doc Amt: Rs. 118557.84),  Adjusted Amt: Rs. 19252.12 (Remarks: GRT/22/00000002 DIFFERENCE AMOUNT 5090.16) ]</t>
  </si>
  <si>
    <t>NEFT TRF:GRACE CHUDIDARS 000631164310</t>
  </si>
  <si>
    <t>[ Against FFCS22-23-001214 Dated: 20-06-2022, (Doc No.:  Doc. dt.:  Doc Amt: Rs. 90379.39),  Adjusted Amt: Rs. 50000.00 ]</t>
  </si>
  <si>
    <t>RTGS TRF:GRACE CHUDIDARS RTGS - UBINH22229534329</t>
  </si>
  <si>
    <t>[ Against FFCS22-23-001284 Dated: 23-06-2022, (Doc No.:  Doc. dt.:  Doc Amt: Rs. 166629.41),  Adjusted Amt: Rs. 166629.41 ]
[ Against FFCS22-23-001259 Dated: 22-06-2022, (Doc No.:  Doc. dt.:  Doc Amt: Rs. 78034.71),  Adjusted Amt: Rs. 78034.71 ]
[ Against FFCS22-23-001214 Dated: 20-06-2022, (Doc No.:  Doc. dt.:  Doc Amt: Rs. 90379.39),  Adjusted Amt: Rs. 24908.37 ]
[ Against FFCS22-23-001309 Dated: 24-06-2022, (Doc No.:  Doc. dt.:  Doc Amt: Rs. 77972.80),  Adjusted Amt: Rs. 30427.51 ]</t>
  </si>
  <si>
    <t>RTGS TRF:GRACE CHUDIDARS RTGS - UBINH22230621977</t>
  </si>
  <si>
    <t>[ Against FFCS22-23-001396 Dated: 28-06-2022, (Doc No.:  Doc. dt.:  Doc Amt: Rs. 69766.14),  Adjusted Amt: Rs. 69766.14 ]
[ Against FFCS22-23-001320 Dated: 25-06-2022, (Doc No.:  Doc. dt.:  Doc Amt: Rs. 56465.77),  Adjusted Amt: Rs. 56465.77 ]
[ Against FFCS22-23-001309 Dated: 24-06-2022, (Doc No.:  Doc. dt.:  Doc Amt: Rs. 77972.80),  Adjusted Amt: Rs. 47545.29 ]
[ Against FFCS22-23-001427 Dated: 30-06-2022, (Doc No.:  Doc. dt.:  Doc Amt: Rs. 229314.49),  Adjusted Amt: Rs. 26222.80 ]</t>
  </si>
  <si>
    <t>Sales - S&amp;D (Sales)Sales - S&amp;D (Sales) : 79135.96 cr.
IGST OUTPUT-TS (GST Liabilities) : 4760.72 cr.</t>
  </si>
  <si>
    <t>[ Against FFCSC22-23-00727 Dated: 13-10-2022, (Doc No.: 002354 Doc. dt.: 25-08-2022 Doc Amt: Rs. 118557.84),  Adjusted Amt: Rs. 83896.68 (Remarks: GRT/22/00000002 DIFFERENCE AMOUNT 5090.16) ]</t>
  </si>
  <si>
    <t>NEFT TRF:GRACE CHUDIDARS 000637597613</t>
  </si>
  <si>
    <t>[ Against FFCS22-23-001427 Dated: 30-06-2022, (Doc No.:  Doc. dt.:  Doc Amt: Rs. 229314.49),  Adjusted Amt: Rs. 150000.00 ]</t>
  </si>
  <si>
    <t>Sales - S&amp;D (Sales)Sales - S&amp;D (Sales) : 190380.67 cr.
IGST OUTPUT-TS (GST Liabilities) : 14103.3 cr.</t>
  </si>
  <si>
    <t>[ Against FFCSC22-23-00727 Dated: 13-10-2022, (Doc No.: 002354 Doc. dt.: 25-08-2022 Doc Amt: Rs. 118557.84),  Adjusted Amt: Rs. 15409.04 (Remarks: GRT/22/00000002 DIFFERENCE AMOUNT 5090.16) ]
[ Against PV1390222-23 Dated: 15-10-2022, (Doc No.:  Doc. dt.:  Doc Amt: Rs. 300000.00),  Adjusted Amt: Rs. 189074.93 (Remarks: RTGS TRF:GRACE CHUDIDARS RTGS - UBINH22288175707) ]</t>
  </si>
  <si>
    <t>NEFT TRF:GRACE CHUDIDARS 000640574943</t>
  </si>
  <si>
    <t>[ Against FFCS22-23-001427 Dated: 30-06-2022, (Doc No.:  Doc. dt.:  Doc Amt: Rs. 229314.49),  Adjusted Amt: Rs. 50000.00 ]</t>
  </si>
  <si>
    <t>Sales - S&amp;D (Sales)Sales - S&amp;D (Sales) : 279096.37 cr.
IGST OUTPUT-TS (GST Liabilities) : 13954.84 cr.</t>
  </si>
  <si>
    <t>[ Against PV1390222-23 Dated: 15-10-2022, (Doc No.:  Doc. dt.:  Doc Amt: Rs. 300000.00),  Adjusted Amt: Rs. 110925.07 (Remarks: RTGS TRF:GRACE CHUDIDARS RTGS - UBINH22288175707) ]
[ Against PV1403022-23 Dated: 17-10-2022, (Doc No.:  Doc. dt.:  Doc Amt: Rs. 250000.00),  Adjusted Amt: Rs. 182126.14 (Remarks: RTGS TRF:GRACE CHUDIDARS RTGS - UBINH22290239400) ]</t>
  </si>
  <si>
    <t>NEFT TRF:GRACE CHUDIDARS 000641485246</t>
  </si>
  <si>
    <t>[ Against FFCS22-23-001483 Dated: 04-07-2022, (Doc No.:  Doc. dt.:  Doc Amt: Rs. 72406.44),  Adjusted Amt: Rs. 72406.44 ]
[ Against FFCS22-23-001470 Dated: 02-07-2022, (Doc No.:  Doc. dt.:  Doc Amt: Rs. 78631.95),  Adjusted Amt: Rs. 78631.95 ]
[ Against FFCS22-23-001427 Dated: 30-06-2022, (Doc No.:  Doc. dt.:  Doc Amt: Rs. 229314.49),  Adjusted Amt: Rs. 3091.69 ]
[ Against FFCS22-23-001507 Dated: 05-07-2022, (Doc No.:  Doc. dt.:  Doc Amt: Rs. 80675.53),  Adjusted Amt: Rs. 6968.92 ]</t>
  </si>
  <si>
    <t>Sales - S&amp;D (Sales)Sales - S&amp;D (Sales) : 104627.79 cr.
IGST OUTPUT-TS (GST Liabilities) : 5309.05 cr.</t>
  </si>
  <si>
    <t>[ Against PV1430422-23 Dated: 20-10-2022, (Doc No.:  Doc. dt.:  Doc Amt: Rs. 400000.00),  Adjusted Amt: Rs. 42062.98 (Remarks: NEFT TRF:GRACE CHUDIDARS 000692830536) ]
[ Against PV1403022-23 Dated: 17-10-2022, (Doc No.:  Doc. dt.:  Doc Amt: Rs. 250000.00),  Adjusted Amt: Rs. 67873.86 (Remarks: RTGS TRF:GRACE CHUDIDARS RTGS - UBINH22290239400) ]</t>
  </si>
  <si>
    <t>Sales - S&amp;D (Sales)Sales - S&amp;D (Sales) : 83080.53 cr.
IGST OUTPUT-TS (GST Liabilities) : 4154.03 cr.</t>
  </si>
  <si>
    <t>[ Against PV1430422-23 Dated: 20-10-2022, (Doc No.:  Doc. dt.:  Doc Amt: Rs. 400000.00),  Adjusted Amt: Rs. 87234.56 (Remarks: NEFT TRF:GRACE CHUDIDARS 000692830536) ]</t>
  </si>
  <si>
    <t>Sales - S&amp;D (Sales)Sales - S&amp;D (Sales) : 104014.06 cr.
IGST OUTPUT-TS (GST Liabilities) : 5200.71 cr.</t>
  </si>
  <si>
    <t>[ Against PV1430422-23 Dated: 20-10-2022, (Doc No.:  Doc. dt.:  Doc Amt: Rs. 400000.00),  Adjusted Amt: Rs. 109214.77 (Remarks: NEFT TRF:GRACE CHUDIDARS 000692830536) ]</t>
  </si>
  <si>
    <t>RTGS TRF:GRACE CHUDIDARS RTGS - UBINH22242509977</t>
  </si>
  <si>
    <t>[ Against FFCS22-23-001570 Dated: 08-07-2022, (Doc No.:  Doc. dt.:  Doc Amt: Rs. 149859.54),  Adjusted Amt: Rs. 43774.47 ]
[ Against FFCS22-23-001522 Dated: 06-07-2022, (Doc No.:  Doc. dt.:  Doc Amt: Rs. 128682.92),  Adjusted Amt: Rs. 128682.92 ]
[ Against FFCS22-23-001507 Dated: 05-07-2022, (Doc No.:  Doc. dt.:  Doc Amt: Rs. 80675.53),  Adjusted Amt: Rs. 73706.61 ]</t>
  </si>
  <si>
    <t>Sales - S&amp;D (Sales)Sales - S&amp;D (Sales) : 68345.87 cr.
IGST OUTPUT-TS (GST Liabilities) : 3417.29 cr.</t>
  </si>
  <si>
    <t>[ Against PV1430422-23 Dated: 20-10-2022, (Doc No.:  Doc. dt.:  Doc Amt: Rs. 400000.00),  Adjusted Amt: Rs. 71763.16 (Remarks: NEFT TRF:GRACE CHUDIDARS 000692830536) ]</t>
  </si>
  <si>
    <t>Sales - S&amp;D (Sales)Sales - S&amp;D (Sales) : 83610.77 cr.
IGST OUTPUT-TS (GST Liabilities) : 4180.54 cr.</t>
  </si>
  <si>
    <t>[ Against PV1430422-23 Dated: 20-10-2022, (Doc No.:  Doc. dt.:  Doc Amt: Rs. 400000.00),  Adjusted Amt: Rs. 87791.31 (Remarks: NEFT TRF:GRACE CHUDIDARS 000692830536) ]</t>
  </si>
  <si>
    <t>001570</t>
  </si>
  <si>
    <t>GRT/22/00000001  AMOUNT DIFFERENCE  3,357/-</t>
  </si>
  <si>
    <t>Sales - S&amp;D (Sales)
GRT/22/00000001  AMOUNT DIFFERENCE  3,357/-Sales - S&amp;D (Sales)
GRT/22/00000001  AMOUNT DIFFERENCE  3,357/- : 40285.49 Dr.
IGST OUTPUT-TS (GST Liabilities) : 4567.67 Dr.</t>
  </si>
  <si>
    <t>[ Against FFCS22-23-001570 Dated: 08-07-2022, (Doc No.:  Doc. dt.:  Doc Amt: Rs. 149859.54),  Adjusted Amt: Rs. 44853.16 ]</t>
  </si>
  <si>
    <t>RTGS TRF:GRACE CHUDIDARS RTGS - UBINH22249885090</t>
  </si>
  <si>
    <t>[ Against FFCS22-23-001649 Dated: 13-07-2022, (Doc No.:  Doc. dt.:  Doc Amt: Rs. 76444.12),  Adjusted Amt: Rs. 76444.12 ]
[ Against FFCS22-23-001608 Dated: 11-07-2022, (Doc No.:  Doc. dt.:  Doc Amt: Rs. 97385.49),  Adjusted Amt: Rs. 97385.49 ]
[ Against FFCS22-23-001570 Dated: 08-07-2022, (Doc No.:  Doc. dt.:  Doc Amt: Rs. 149859.54),  Adjusted Amt: Rs. 61231.91 ]
[ Against FFCS22-23-001677 Dated: 14-07-2022, (Doc No.:  Doc. dt.:  Doc Amt: Rs. 60364.50),  Adjusted Amt: Rs. 42605.48 ]</t>
  </si>
  <si>
    <t>Sales - S&amp;D (Sales)Sales - S&amp;D (Sales) : 63116.83 cr.
IGST OUTPUT-TS (GST Liabilities) : 3155.85 cr.</t>
  </si>
  <si>
    <t>[ Against PV1430422-23 Dated: 20-10-2022, (Doc No.:  Doc. dt.:  Doc Amt: Rs. 400000.00),  Adjusted Amt: Rs. 1933.22 (Remarks: NEFT TRF:GRACE CHUDIDARS 000692830536) ]
[ Against PV1437522-23 Dated: 21-10-2022, (Doc No.:  Doc. dt.:  Doc Amt: Rs. 750000.00),  Adjusted Amt: Rs. 64339.46 (Remarks: RTGS TRF:GRACE CHUDIDARS RTGS - UBINH22294601094) ]</t>
  </si>
  <si>
    <t>Sales - S&amp;D (Sales)Sales - S&amp;D (Sales) : 105251.88 cr.
IGST OUTPUT-TS (GST Liabilities) : 6125.87 cr.</t>
  </si>
  <si>
    <t>[ Against PV1437522-23 Dated: 21-10-2022, (Doc No.:  Doc. dt.:  Doc Amt: Rs. 750000.00),  Adjusted Amt: Rs. 111377.75 (Remarks: RTGS TRF:GRACE CHUDIDARS RTGS - UBINH22294601094) ]</t>
  </si>
  <si>
    <t>RTGS TRF:GRACE CHUDIDARS RTGS - UBINH22256280959</t>
  </si>
  <si>
    <t>[ Against FFCS22-23-001729 Dated: 18-07-2022, (Doc No.:  Doc. dt.:  Doc Amt: Rs. 59172.78),  Adjusted Amt: Rs. 59172.78 ]
[ Against FFCS22-23-001707 Dated: 16-07-2022, (Doc No.:  Doc. dt.:  Doc Amt: Rs. 117127.80),  Adjusted Amt: Rs. 117127.80 ]
[ Against FFCS22-23-001677 Dated: 14-07-2022, (Doc No.:  Doc. dt.:  Doc Amt: Rs. 60364.50),  Adjusted Amt: Rs. 17759.02 ]
[ Against FFCS22-23-001795 Dated: 21-07-2022, (Doc No.:  Doc. dt.:  Doc Amt: Rs. 118434.21),  Adjusted Amt: Rs. 5940.40 ]</t>
  </si>
  <si>
    <t>Sales - S&amp;D (Sales)Sales - S&amp;D (Sales) : 130805.99 cr.
IGST OUTPUT-TS (GST Liabilities) : 7184.68 cr.</t>
  </si>
  <si>
    <t>[ Against PV1437522-23 Dated: 21-10-2022, (Doc No.:  Doc. dt.:  Doc Amt: Rs. 750000.00),  Adjusted Amt: Rs. 137990.67 (Remarks: RTGS TRF:GRACE CHUDIDARS RTGS - UBINH22294601094) ]</t>
  </si>
  <si>
    <t>RTGS TRF:GRACE CHUDIDARS RTGS - UBINH22258414831</t>
  </si>
  <si>
    <t>[ Against FFCS22-23-001809 Dated: 23-07-2022, (Doc No.:  Doc. dt.:  Doc Amt: Rs. 167474.88),  Adjusted Amt: Rs. 87506.19 ]
[ Against FFCS22-23-001795 Dated: 21-07-2022, (Doc No.:  Doc. dt.:  Doc Amt: Rs. 118434.21),  Adjusted Amt: Rs. 112493.81 ]</t>
  </si>
  <si>
    <t>Sales - S&amp;D (Sales)Sales - S&amp;D (Sales) : 152049.21 cr.
IGST OUTPUT-TS (GST Liabilities) : 8041.02 cr.</t>
  </si>
  <si>
    <t>[ Against PV1437522-23 Dated: 21-10-2022, (Doc No.:  Doc. dt.:  Doc Amt: Rs. 750000.00),  Adjusted Amt: Rs. 160090.23 (Remarks: RTGS TRF:GRACE CHUDIDARS RTGS - UBINH22294601094) ]</t>
  </si>
  <si>
    <t>Sales - S&amp;D (Sales)Sales - S&amp;D (Sales) : 98217.22 cr.
IGST OUTPUT-TS (GST Liabilities) : 7238.63 cr.</t>
  </si>
  <si>
    <t>[ Against PV1437522-23 Dated: 21-10-2022, (Doc No.:  Doc. dt.:  Doc Amt: Rs. 750000.00),  Adjusted Amt: Rs. 105455.85 (Remarks: RTGS TRF:GRACE CHUDIDARS RTGS - UBINH22294601094) ]</t>
  </si>
  <si>
    <t>Sales - S&amp;D (Sales)Sales - S&amp;D (Sales) : 284405.45 cr.
IGST OUTPUT-TS (GST Liabilities) : 19962.43 cr.</t>
  </si>
  <si>
    <t>[ Against PV1449622-23 Dated: 25-10-2022, (Doc No.:  Doc. dt.:  Doc Amt: Rs. 700000.00),  Adjusted Amt: Rs. 133621.84 (Remarks: RTGS TRF:GRACE CHUDIDARS RTGS - UBINH22298718232) ]
[ Against PV1437522-23 Dated: 21-10-2022, (Doc No.:  Doc. dt.:  Doc Amt: Rs. 750000.00),  Adjusted Amt: Rs. 170746.04 (Remarks: RTGS TRF:GRACE CHUDIDARS RTGS - UBINH22294601094) ]</t>
  </si>
  <si>
    <t>Sales - S&amp;D (Sales)Sales - S&amp;D (Sales) : 301457.05 cr.
IGST OUTPUT-TS (GST Liabilities) : 30392.81 cr.</t>
  </si>
  <si>
    <t>[ Against PV1449622-23 Dated: 25-10-2022, (Doc No.:  Doc. dt.:  Doc Amt: Rs. 700000.00),  Adjusted Amt: Rs. 331849.86 (Remarks: RTGS TRF:GRACE CHUDIDARS RTGS - UBINH22298718232) ]</t>
  </si>
  <si>
    <t>NEFT TRF:GRACE CHUDIDARS 000664012089</t>
  </si>
  <si>
    <t>[ Against FFCS22-23-001840 Dated: 26-07-2022, (Doc No.:  Doc. dt.:  Doc Amt: Rs. 69604.63),  Adjusted Amt: Rs. 20031.31 ]
[ Against FFCS22-23-001809 Dated: 23-07-2022, (Doc No.:  Doc. dt.:  Doc Amt: Rs. 167474.88),  Adjusted Amt: Rs. 79968.69 ]</t>
  </si>
  <si>
    <t>SINGAPUR</t>
  </si>
  <si>
    <t>Sales - S&amp;D (Sales)
SINGAPURSales - S&amp;D (Sales)
SINGAPUR : 75430.42 cr.
IGST OUTPUT-TS (GST Liabilities)
SINGAPUR : 3771.53 cr.</t>
  </si>
  <si>
    <t>[ Against PV1449622-23 Dated: 25-10-2022, (Doc No.:  Doc. dt.:  Doc Amt: Rs. 700000.00),  Adjusted Amt: Rs. 79201.95 (Remarks: RTGS TRF:GRACE CHUDIDARS RTGS - UBINH22298718232) ]</t>
  </si>
  <si>
    <t>NEFT TRF:GRACE CHUDIDARS 000666736183</t>
  </si>
  <si>
    <t>[ Against FFCS22-23-001911 Dated: 30-07-2022, (Doc No.:  Doc. dt.:  Doc Amt: Rs. 123003.81),  Adjusted Amt: Rs. 12321.98 ]
[ Against FFCS22-23-001857 Dated: 27-07-2022, (Doc No.:  Doc. dt.:  Doc Amt: Rs. 38104.70),  Adjusted Amt: Rs. 38104.70 ]
[ Against FFCS22-23-001840 Dated: 26-07-2022, (Doc No.:  Doc. dt.:  Doc Amt: Rs. 69604.63),  Adjusted Amt: Rs. 49573.32 ]</t>
  </si>
  <si>
    <t>Sales - S&amp;D (Sales)Sales - S&amp;D (Sales) : 219781.68 cr.
IGST OUTPUT-TS (GST Liabilities) : 13649.94 cr.</t>
  </si>
  <si>
    <t>[ Against PV1449622-23 Dated: 25-10-2022, (Doc No.:  Doc. dt.:  Doc Amt: Rs. 700000.00),  Adjusted Amt: Rs. 155326.35 (Remarks: RTGS TRF:GRACE CHUDIDARS RTGS - UBINH22298718232) ]
[ Against PV1483922-23 Dated: 28-10-2022, (Doc No.:  Doc. dt.:  Doc Amt: Rs. 150000.00),  Adjusted Amt: Rs. 78105.27 (Remarks: NEFT TRF:GRACE CHUDIDARS 000699590167) ]</t>
  </si>
  <si>
    <t>NEFT TRF:GRACE CHUDIDARS 000668256130</t>
  </si>
  <si>
    <t>[ Against FFCS22-23-001911 Dated: 30-07-2022, (Doc No.:  Doc. dt.:  Doc Amt: Rs. 123003.81),  Adjusted Amt: Rs. 100000.00 ]</t>
  </si>
  <si>
    <t>NEFT TRF:GRACE CHUDIDARS 000670492389</t>
  </si>
  <si>
    <t>[ Against FFCS22-23-001963 Dated: 02-08-2022, (Doc No.:  Doc. dt.:  Doc Amt: Rs. 92866.44),  Adjusted Amt: Rs. 89318.17 ]
[ Against FFCS22-23-001911 Dated: 30-07-2022, (Doc No.:  Doc. dt.:  Doc Amt: Rs. 123003.81),  Adjusted Amt: Rs. 10681.83 ]</t>
  </si>
  <si>
    <t>Sales - S&amp;D (Sales)Sales - S&amp;D (Sales) : 262581.41 cr.
IGST OUTPUT-TS (GST Liabilities) : 22051.19 cr.</t>
  </si>
  <si>
    <t>[ Against PV1571422-23 Dated: 14-11-2022, (Doc No.:  Doc. dt.:  Doc Amt: Rs. 100000.00),  Adjusted Amt: Rs. 12737.87 (Remarks: NEFT TRF:GRACE CHUDIDARS 000715672050) ]
[ Against PV1563222-23 Dated: 11-11-2022, (Doc No.:  Doc. dt.:  Doc Amt: Rs. 100000.00),  Adjusted Amt: Rs. 100000.00 (Remarks: NEFT TRF:GRACE CHUDIDARS 000713984682) ]
[ Against PV1483922-23 Dated: 28-10-2022, (Doc No.:  Doc. dt.:  Doc Amt: Rs. 150000.00),  Adjusted Amt: Rs. 71894.73 (Remarks: NEFT TRF:GRACE CHUDIDARS 000699590167) ]
[ Against PV1536922-23 Dated: 07-11-2022, (Doc No.:  Doc. dt.:  Doc Amt: Rs. 100000.00),  Adjusted Amt: Rs. 100000.00 (Remarks: NEFT TRF:GRACE CHUDIDARS 000709282191) ]</t>
  </si>
  <si>
    <t>NEFT TRF:GRACE CHUDIDARS 000672626588</t>
  </si>
  <si>
    <t>[ Against FFCS22-23-001999 Dated: 04-08-2022, (Doc No.:  Doc. dt.:  Doc Amt: Rs. 416957.51),  Adjusted Amt: Rs. 46451.73 ]
[ Against FFCS22-23-001963 Dated: 02-08-2022, (Doc No.:  Doc. dt.:  Doc Amt: Rs. 92866.44),  Adjusted Amt: Rs. 3548.27 ]</t>
  </si>
  <si>
    <t>RTGS TRF:GRACE CHUDIDARS RTGS - UBINH22276483231</t>
  </si>
  <si>
    <t>[ Against FFCS22-23-001999 Dated: 04-08-2022, (Doc No.:  Doc. dt.:  Doc Amt: Rs. 416957.51),  Adjusted Amt: Rs. 200000.00 ]</t>
  </si>
  <si>
    <t>Sales - S&amp;D (Sales)Sales - S&amp;D (Sales) : 296196.04 cr.
IGST OUTPUT-TS (GST Liabilities) : 22196.42 cr.</t>
  </si>
  <si>
    <t>[ Against PV1618722-23 Dated: 21-11-2022, (Doc No.:  Doc. dt.:  Doc Amt: Rs. 180000.00),  Adjusted Amt: Rs. 1130.33 (Remarks: NEFT TRF:GRACE CHUDIDARS 000722425044) ]
[ Against PV1584822-23 Dated: 16-11-2022, (Doc No.:  Doc. dt.:  Doc Amt: Rs. 180000.00),  Adjusted Amt: Rs. 180000.00 (Remarks: NEFT TRF:GRACE CHUDIDARS 000718048697) ]
[ Against PV1571422-23 Dated: 14-11-2022, (Doc No.:  Doc. dt.:  Doc Amt: Rs. 100000.00),  Adjusted Amt: Rs. 87262.13 (Remarks: NEFT TRF:GRACE CHUDIDARS 000715672050) ]
[ Against PV1598222-23 Dated: 17-11-2022, (Doc No.:  Doc. dt.:  Doc Amt: Rs. 50000.00),  Adjusted Amt: Rs. 50000.00 (Remarks: NEFT TRF:GRACE CHUDIDARS 000719132677) ]</t>
  </si>
  <si>
    <t>Sales - S&amp;D (Sales)Sales - S&amp;D (Sales) : 133645.19 cr.
IGST OUTPUT-TS (GST Liabilities) : 9209.26 cr.</t>
  </si>
  <si>
    <t>[ Against PV1618722-23 Dated: 21-11-2022, (Doc No.:  Doc. dt.:  Doc Amt: Rs. 180000.00),  Adjusted Amt: Rs. 142854.45 (Remarks: NEFT TRF:GRACE CHUDIDARS 000722425044) ]</t>
  </si>
  <si>
    <t>RTGS TRF:GRACE CHUDIDARS RTGS - UBINH22279606303</t>
  </si>
  <si>
    <t>[ Against FFCS22-23-002018 Dated: 05-08-2022, (Doc No.:  Doc. dt.:  Doc Amt: Rs. 199360.12),  Adjusted Amt: Rs. 29494.22 ]
[ Against FFCS22-23-001999 Dated: 04-08-2022, (Doc No.:  Doc. dt.:  Doc Amt: Rs. 416957.51),  Adjusted Amt: Rs. 170505.78 ]</t>
  </si>
  <si>
    <t>Sales - S&amp;D (Sales)Sales - S&amp;D (Sales) : 310864.87 cr.
IGST OUTPUT-TS (GST Liabilities) : 16619.13 cr.</t>
  </si>
  <si>
    <t>[ Against PV1714422-23 Dated: 05-12-2022, (Doc No.:  Doc. dt.:  Doc Amt: Rs. 120000.00),  Adjusted Amt: Rs. 41468.78 (Remarks: NEFT TRF:GRACE CHUDIDARS 000735858533) ]
[ Against PV1700722-23 Dated: 02-12-2022, (Doc No.:  Doc. dt.:  Doc Amt: Rs. 50000.00),  Adjusted Amt: Rs. 50000.00 (Remarks: NEFT TRF:GRACE CHUDIDARS 000733346478) ]
[ Against PV1618722-23 Dated: 21-11-2022, (Doc No.:  Doc. dt.:  Doc Amt: Rs. 180000.00),  Adjusted Amt: Rs. 36015.22 (Remarks: NEFT TRF:GRACE CHUDIDARS 000722425044) ]
[ Against PV1667822-23 Dated: 28-11-2022, (Doc No.:  Doc. dt.:  Doc Amt: Rs. 150000.00),  Adjusted Amt: Rs. 150000.00 (Remarks: NEFT TRF:GRACE CHUDIDARS 000728048743) ]
[ Against PV1654222-23 Dated: 25-11-2022, (Doc No.:  Doc. dt.:  Doc Amt: Rs. 50000.00),  Adjusted Amt: Rs. 50000.00 (Remarks: NEFT TRF:GRACE CHUDIDARS 000726285384) ]</t>
  </si>
  <si>
    <t>Sales - S&amp;D (Sales)Sales - S&amp;D (Sales) : 128187.35 cr.
IGST OUTPUT-TS (GST Liabilities) : 7432.45 cr.</t>
  </si>
  <si>
    <t>[ Against PV1714422-23 Dated: 05-12-2022, (Doc No.:  Doc. dt.:  Doc Amt: Rs. 120000.00),  Adjusted Amt: Rs. 78531.22 (Remarks: NEFT TRF:GRACE CHUDIDARS 000735858533) ]
[ Against PV1738522-23 Dated: 07-12-2022, (Doc No.:  Doc. dt.:  Doc Amt: Rs. 80000.00),  Adjusted Amt: Rs. 57088.58 (Remarks: NEFT TRF:GRACE FASHION WE 000738258899) ]</t>
  </si>
  <si>
    <t>N. SAI</t>
  </si>
  <si>
    <t>Sales - S&amp;D (Sales)
N. SAISales - S&amp;D (Sales)
N. SAI : 178551.81 cr.
IGST OUTPUT-TS (GST Liabilities)
N. SAI : 10942.14 cr.</t>
  </si>
  <si>
    <t>[ Against PV1777922-23 Dated: 13-12-2022, (Doc No.:  Doc. dt.:  Doc Amt: Rs. 100000.00),  Adjusted Amt: Rs. 100000.00 (Remarks: NEFT TRF:GRACE FASHION WE 000744186899) ]
[ Against PV1738522-23 Dated: 07-12-2022, (Doc No.:  Doc. dt.:  Doc Amt: Rs. 80000.00),  Adjusted Amt: Rs. 22911.42 (Remarks: NEFT TRF:GRACE FASHION WE 000738258899) ]
[ Against PV1768422-23 Dated: 12-12-2022, (Doc No.:  Doc. dt.:  Doc Amt: Rs. 50000.00),  Adjusted Amt: Rs. 50000.00 (Remarks: NEFT TRF:GRACE FASHION WE 000743069528) ]
[ Against PV1792422-23 Dated: 15-12-2022, (Doc No.:  Doc. dt.:  Doc Amt: Rs. 100000.00),  Adjusted Amt: Rs. 16582.53 (Remarks: NEFT TRF:GRACE FASHION WE 000746475530) ]</t>
  </si>
  <si>
    <t>RTGS TRF:GRACE CHUDIDARS RTGS - UBINH22283818601</t>
  </si>
  <si>
    <t>[ Against FFCS22-23-002127 Dated: 12-08-2022, (Doc No.:  Doc. dt.:  Doc Amt: Rs. 125108.80),  Adjusted Amt: Rs. 105856.68 ]
[ Against FFCS22-23-002081 Dated: 09-08-2022, (Doc No.:  Doc. dt.:  Doc Amt: Rs. 74277.42),  Adjusted Amt: Rs. 74277.42 ]
[ Against FFCS22-23-002018 Dated: 05-08-2022, (Doc No.:  Doc. dt.:  Doc Amt: Rs. 199360.12),  Adjusted Amt: Rs. 169865.90 ]</t>
  </si>
  <si>
    <t>Sales - S&amp;D (Sales)Sales - S&amp;D (Sales) : 116340.66 cr.
IGST OUTPUT-TS (GST Liabilities) : 8685.62 cr.</t>
  </si>
  <si>
    <t>[ Against PV1821022-23 Dated: 19-12-2022, (Doc No.:  Doc. dt.:  Doc Amt: Rs. 200000.00),  Adjusted Amt: Rs. 41608.81 (Remarks: RTGS TRF:GRACE FASHION WE RTGS - UBINH22353049803) ]
[ Against PV1792422-23 Dated: 15-12-2022, (Doc No.:  Doc. dt.:  Doc Amt: Rs. 100000.00),  Adjusted Amt: Rs. 83417.47 (Remarks: NEFT TRF:GRACE FASHION WE 000746475530) ]</t>
  </si>
  <si>
    <t>Sales - S&amp;D (Sales)
SINGAPURSales - S&amp;D (Sales)
SINGAPUR : 191811.31 cr.
IGST OUTPUT-TS (GST Liabilities)
SINGAPUR : 12673.72 cr.</t>
  </si>
  <si>
    <t>[ Against PV1821022-23 Dated: 19-12-2022, (Doc No.:  Doc. dt.:  Doc Amt: Rs. 200000.00),  Adjusted Amt: Rs. 158391.19 (Remarks: RTGS TRF:GRACE FASHION WE RTGS - UBINH22353049803) ]
[ Against PV1832422-23 Dated: 20-12-2022, (Doc No.:  Doc. dt.:  Doc Amt: Rs. 100000.00),  Adjusted Amt: Rs. 46093.84 (Remarks: NEFT:UTR:000750794118 :UBIN0801992:GRACE FA) ]</t>
  </si>
  <si>
    <t>Sales - S&amp;D (Sales)Sales - S&amp;D (Sales) : 997859.45 cr.
IGST OUTPUT-TS (GST Liabilities) : 68522.09 cr.</t>
  </si>
  <si>
    <t>[ Against PV1986722-23 Dated: 07-01-2023, (Doc No.:  Doc. dt.:  Doc Amt: Rs. 100000.00),  Adjusted Amt: Rs. 100000.00 (Remarks: NEFT TRF:GRACE FASHION WE 000770483431) ]
[ Against PV1947022-23 Dated: 02-01-2023, (Doc No.:  Doc. dt.:  Doc Amt: Rs. 190000.00),  Adjusted Amt: Rs. 190000.00 (Remarks: NEFT TRF:GRACE FASHION WE 000764423179) ]
[ Against PV1997322-23 Dated: 09-01-2023, (Doc No.:  Doc. dt.:  Doc Amt: Rs. 200000.00),  Adjusted Amt: Rs. 122475.38 (Remarks: RTGS TRF:GRACE FASHION WE RTGS - UBINH23009353618) ]
[ Against PV1889422-23 Dated: 26-12-2022, (Doc No.:  Doc. dt.:  Doc Amt: Rs. 400000.00),  Adjusted Amt: Rs. 400000.00 (Remarks: RTGS TRF:GRACE FASHION WE RTGS - UBINH22360444132) ]
[ Against PV1832422-23 Dated: 20-12-2022, (Doc No.:  Doc. dt.:  Doc Amt: Rs. 100000.00),  Adjusted Amt: Rs. 53906.16 (Remarks: NEFT:UTR:000750794118 :UBIN0801992:GRACE FA) ]
[ Against PV1926222-23 Dated: 29-12-2022, (Doc No.:  Doc. dt.:  Doc Amt: Rs. 100000.00),  Adjusted Amt: Rs. 100000.00 (Remarks: NEFT TRF:GRACE FASHION WE 000759561934) ]
[ Against PV1937322-23 Dated: 31-12-2022, (Doc No.:  Doc. dt.:  Doc Amt: Rs. 100000.00),  Adjusted Amt: Rs. 100000.00 (Remarks: NEFT TRF:GRACE FASHION WE 000762368885) ]</t>
  </si>
  <si>
    <t>002354</t>
  </si>
  <si>
    <t>GRT/22/00000002 DIFFERENCE AMOUNT 5090.16</t>
  </si>
  <si>
    <t>Sales - S&amp;D (Sales)
GRT/22/00000002 DIFFERENCE AMOUNT 5090.16Sales - S&amp;D (Sales)
GRT/22/00000002 DIFFERENCE AMOUNT 5090.16 : 110397.3 Dr.
IGST OUTPUT-TS (GST Liabilities) : 8160.54 Dr.</t>
  </si>
  <si>
    <t>[ Against FFCS22-23-002127 Dated: 12-08-2022, (Doc No.:  Doc. dt.:  Doc Amt: Rs. 125108.80),  Adjusted Amt: Rs. 19252.12 ]
[ Against FFCS22-23-002226 Dated: 19-08-2022, (Doc No.:  Doc. dt.:  Doc Amt: Rs. 83896.68),  Adjusted Amt: Rs. 83896.68 ]
[ Against FFCS22-23-002354 Dated: 25-08-2022, (Doc No.:  Doc. dt.:  Doc Amt: Rs. 204483.97),  Adjusted Amt: Rs. 15409.04 ]</t>
  </si>
  <si>
    <t>Sales - S&amp;D (Sales)Sales - S&amp;D (Sales) : 96001.93 cr.
IGST OUTPUT-TS (GST Liabilities) : 5035.51 cr.</t>
  </si>
  <si>
    <t>[ Against PV2008922-23 Dated: 10-01-2023, (Doc No.:  Doc. dt.:  Doc Amt: Rs. 100000.00),  Adjusted Amt: Rs. 23512.82 (Remarks: NEFT TRF:NEFT:UTR:000773733083 :UBIN0801992:GRACE FA) ]
[ Against PV1997322-23 Dated: 09-01-2023, (Doc No.:  Doc. dt.:  Doc Amt: Rs. 200000.00),  Adjusted Amt: Rs. 77524.62 (Remarks: RTGS TRF:GRACE FASHION WE RTGS - UBINH23009353618) ]</t>
  </si>
  <si>
    <t>RTGS TRF:GRACE CHUDIDARS RTGS - UBINH22288175707</t>
  </si>
  <si>
    <t>[ Against FFCS22-23-002401 Dated: 26-08-2022, (Doc No.:  Doc. dt.:  Doc Amt: Rs. 293051.21),  Adjusted Amt: Rs. 110925.07 ]
[ Against FFCS22-23-002354 Dated: 25-08-2022, (Doc No.:  Doc. dt.:  Doc Amt: Rs. 204483.97),  Adjusted Amt: Rs. 189074.93 ]</t>
  </si>
  <si>
    <t>Sales - S&amp;D (Sales)Sales - S&amp;D (Sales) : 255002.54 cr.
IGST OUTPUT-TS (GST Liabilities) : 20006.24 cr.</t>
  </si>
  <si>
    <t>[ Against PV2008922-23 Dated: 10-01-2023, (Doc No.:  Doc. dt.:  Doc Amt: Rs. 100000.00),  Adjusted Amt: Rs. 76487.18 (Remarks: NEFT TRF:NEFT:UTR:000773733083 :UBIN0801992:GRACE FA) ]
[ Against PV2018422-23 Dated: 11-01-2023, (Doc No.:  Doc. dt.:  Doc Amt: Rs. 90000.00),  Adjusted Amt: Rs. 90000.00 (Remarks: NEFT TRF:GRACE FASHION WE 000775166152) ]
[ Against PV2024522-23 Dated: 12-01-2023, (Doc No.:  Doc. dt.:  Doc Amt: Rs. 75000.00),  Adjusted Amt: Rs. 75000.00 (Remarks: NEFT TRF:GRACE FASHION WE 000776063608) ]
[ Against PV2035222-23 Dated: 13-01-2023, (Doc No.:  Doc. dt.:  Doc Amt: Rs. 200000.00),  Adjusted Amt: Rs. 33521.60 (Remarks: RTGS TRF:GRACE FASHION WE RTGS - UBINH23013669847) ]</t>
  </si>
  <si>
    <t>Sales - S&amp;D (Sales)
SINGAPURSales - S&amp;D (Sales)
SINGAPUR : 75745.71 cr.
IGST OUTPUT-TS (GST Liabilities)
SINGAPUR : 5920.57 cr.</t>
  </si>
  <si>
    <t>[ Against PV2035222-23 Dated: 13-01-2023, (Doc No.:  Doc. dt.:  Doc Amt: Rs. 200000.00),  Adjusted Amt: Rs. 81666.28 (Remarks: RTGS TRF:GRACE FASHION WE RTGS - UBINH23013669847) ]</t>
  </si>
  <si>
    <t>RTGS TRF:GRACE CHUDIDARS RTGS - UBINH22290239400</t>
  </si>
  <si>
    <t>[ Against FFCS22-23-002420 Dated: 27-08-2022, (Doc No.:  Doc. dt.:  Doc Amt: Rs. 109936.84),  Adjusted Amt: Rs. 67873.86 ]
[ Against FFCS22-23-002401 Dated: 26-08-2022, (Doc No.:  Doc. dt.:  Doc Amt: Rs. 293051.21),  Adjusted Amt: Rs. 182126.14 ]</t>
  </si>
  <si>
    <t>Sales - S&amp;D (Sales)Sales - S&amp;D (Sales) : 129342.86 cr.
IGST OUTPUT-TS (GST Liabilities) : 7746.21 cr.</t>
  </si>
  <si>
    <t>[ Against PV2060622-23 Dated: 17-01-2023, (Doc No.:  Doc. dt.:  Doc Amt: Rs. 200000.00),  Adjusted Amt: Rs. 52276.95 (Remarks: RTGS TRF:GRACE FASHION WE RTGS - UBINH23017828488) ]
[ Against PV2035222-23 Dated: 13-01-2023, (Doc No.:  Doc. dt.:  Doc Amt: Rs. 200000.00),  Adjusted Amt: Rs. 84812.12 (Remarks: RTGS TRF:GRACE FASHION WE RTGS - UBINH23013669847) ]</t>
  </si>
  <si>
    <t>Sales - S&amp;D (Sales)Sales - S&amp;D (Sales) : 58983.13 cr.
IGST OUTPUT-TS (GST Liabilities) : 3995.1 cr.</t>
  </si>
  <si>
    <t>[ Against PV2060622-23 Dated: 17-01-2023, (Doc No.:  Doc. dt.:  Doc Amt: Rs. 200000.00),  Adjusted Amt: Rs. 62978.23 (Remarks: RTGS TRF:GRACE FASHION WE RTGS - UBINH23017828488) ]</t>
  </si>
  <si>
    <t>NEFT TRF:GRACE CHUDIDARS 000692830536</t>
  </si>
  <si>
    <t>[ Against FFCS22-23-002506 Dated: 30-08-2022, (Doc No.:  Doc. dt.:  Doc Amt: Rs. 109214.77),  Adjusted Amt: Rs. 109214.77 ]
[ Against FFCS22-23-002449 Dated: 27-08-2022, (Doc No.:  Doc. dt.:  Doc Amt: Rs. 87234.56),  Adjusted Amt: Rs. 87234.56 ]
[ Against FFCS22-23-002420 Dated: 27-08-2022, (Doc No.:  Doc. dt.:  Doc Amt: Rs. 109936.84),  Adjusted Amt: Rs. 42062.98 ]
[ Against FFCS22-23-002532 Dated: 31-08-2022, (Doc No.:  Doc. dt.:  Doc Amt: Rs. 71763.16),  Adjusted Amt: Rs. 71763.16 ]
[ Against FFCS22-23-002584 Dated: 02-09-2022, (Doc No.:  Doc. dt.:  Doc Amt: Rs. 87791.31),  Adjusted Amt: Rs. 87791.31 ]
[ Against FFCS22-23-002796 Dated: 09-09-2022, (Doc No.:  Doc. dt.:  Doc Amt: Rs. 66272.68),  Adjusted Amt: Rs. 1933.22 ]</t>
  </si>
  <si>
    <t>RTGS TRF:GRACE CHUDIDARS RTGS - UBINH22294601094</t>
  </si>
  <si>
    <t>[ Against FFCS22-23-002933 Dated: 14-09-2022, (Doc No.:  Doc. dt.:  Doc Amt: Rs. 137990.67),  Adjusted Amt: Rs. 137990.67 ]
[ Against FFCS22-23-002879 Dated: 12-09-2022, (Doc No.:  Doc. dt.:  Doc Amt: Rs. 111377.75),  Adjusted Amt: Rs. 111377.75 ]
[ Against FFCS22-23-002796 Dated: 09-09-2022, (Doc No.:  Doc. dt.:  Doc Amt: Rs. 66272.68),  Adjusted Amt: Rs. 64339.46 ]
[ Against FFCS22-23-003015 Dated: 16-09-2022, (Doc No.:  Doc. dt.:  Doc Amt: Rs. 160090.23),  Adjusted Amt: Rs. 160090.23 ]
[ Against FFCS22-23-003058 Dated: 17-09-2022, (Doc No.:  Doc. dt.:  Doc Amt: Rs. 105455.85),  Adjusted Amt: Rs. 105455.85 ]
[ Against FFCS22-23-003127 Dated: 20-09-2022, (Doc No.:  Doc. dt.:  Doc Amt: Rs. 304367.88),  Adjusted Amt: Rs. 170746.04 ]</t>
  </si>
  <si>
    <t>RTGS TRF:GRACE CHUDIDARS RTGS - UBINH22298718232</t>
  </si>
  <si>
    <t>[ Against FFCS22-23-003183 Dated: 21-09-2022, (Doc No.:  Doc. dt.:  Doc Amt: Rs. 79201.95),  Adjusted Amt: Rs. 79201.95 (Remarks: SINGAPUR) ]
[ Against FFCS22-23-003143 Dated: 20-09-2022, (Doc No.:  Doc. dt.:  Doc Amt: Rs. 331849.86),  Adjusted Amt: Rs. 331849.86 ]
[ Against FFCS22-23-003127 Dated: 20-09-2022, (Doc No.:  Doc. dt.:  Doc Amt: Rs. 304367.88),  Adjusted Amt: Rs. 133621.84 ]
[ Against FFCS22-23-003271 Dated: 24-09-2022, (Doc No.:  Doc. dt.:  Doc Amt: Rs. 233431.62),  Adjusted Amt: Rs. 155326.35 ]</t>
  </si>
  <si>
    <t>Sales - S&amp;D (Sales)Sales - S&amp;D (Sales) : 73741.53 cr.
IGST OUTPUT-TS (GST Liabilities) : 3687.08 cr.</t>
  </si>
  <si>
    <t>[ Against PV2060622-23 Dated: 17-01-2023, (Doc No.:  Doc. dt.:  Doc Amt: Rs. 200000.00),  Adjusted Amt: Rs. 77428.61 (Remarks: RTGS TRF:GRACE FASHION WE RTGS - UBINH23017828488) ]</t>
  </si>
  <si>
    <t>Sales - S&amp;D (Sales)Sales - S&amp;D (Sales) : 36107.36 cr.
IGST OUTPUT-TS (GST Liabilities) : 3934.34 cr.</t>
  </si>
  <si>
    <t>[ Against PV2074122-23 Dated: 18-01-2023, (Doc No.:  Doc. dt.:  Doc Amt: Rs. 100000.00),  Adjusted Amt: Rs. 32725.49 (Remarks: NEFT TRF:GRACE FASHION WE 000781384673) ]
[ Against PV2060622-23 Dated: 17-01-2023, (Doc No.:  Doc. dt.:  Doc Amt: Rs. 200000.00),  Adjusted Amt: Rs. 7316.21 (Remarks: RTGS TRF:GRACE FASHION WE RTGS - UBINH23017828488) ]</t>
  </si>
  <si>
    <t>NEFT TRF:GRACE CHUDIDARS 000699590167</t>
  </si>
  <si>
    <t>[ Against FFCS22-23-003401 Dated: 28-09-2022, (Doc No.:  Doc. dt.:  Doc Amt: Rs. 284632.60),  Adjusted Amt: Rs. 71894.73 ]
[ Against FFCS22-23-003271 Dated: 24-09-2022, (Doc No.:  Doc. dt.:  Doc Amt: Rs. 233431.62),  Adjusted Amt: Rs. 78105.27 ]</t>
  </si>
  <si>
    <t>Sales - S&amp;D (Sales)Sales - S&amp;D (Sales) : 187146.14 cr.
IGST OUTPUT-TS (GST Liabilities) : 12551.36 cr.</t>
  </si>
  <si>
    <t>[ Against PV2096622-23 Dated: 20-01-2023, (Doc No.:  Doc. dt.:  Doc Amt: Rs. 100000.00),  Adjusted Amt: Rs. 100000.00 (Remarks: NEFT TRF:GRACE FASHION WE 000783297269) ]
[ Against PV2074122-23 Dated: 18-01-2023, (Doc No.:  Doc. dt.:  Doc Amt: Rs. 100000.00),  Adjusted Amt: Rs. 67274.51 (Remarks: NEFT TRF:GRACE FASHION WE 000781384673) ]
[ Against PV2120022-23 Dated: 23-01-2023, (Doc No.:  Doc. dt.:  Doc Amt: Rs. 100000.00),  Adjusted Amt: Rs. 32422.99 (Remarks: NEFT TRF:GRACE FASHION WE 000785555971) ]</t>
  </si>
  <si>
    <t>Sales - S&amp;D (Sales)Sales - S&amp;D (Sales) : 311828.37 cr.
IGST OUTPUT-TS (GST Liabilities) : 19087.31 cr.</t>
  </si>
  <si>
    <t>[ Against PV2187822-23 Dated: 02-02-2023, (Doc No.:  Doc. dt.:  Doc Amt: Rs. 100000.00),  Adjusted Amt: Rs. 63338.67 (Remarks: NEFT TRF:GRACE FASHION WE 000795698155) ]
[ Against PV2120022-23 Dated: 23-01-2023, (Doc No.:  Doc. dt.:  Doc Amt: Rs. 100000.00),  Adjusted Amt: Rs. 67577.01 (Remarks: NEFT TRF:GRACE FASHION WE 000785555971) ]
[ Against PV2159822-23 Dated: 27-01-2023, (Doc No.:  Doc. dt.:  Doc Amt: Rs. 200000.00),  Adjusted Amt: Rs. 200000.00 (Remarks: RTGS TRF:GRACE FASHION WE RTGS - UBINH23027502898) ]</t>
  </si>
  <si>
    <t>Sales - S&amp;D (Sales)Sales - S&amp;D (Sales) : 94146.69 cr.
IGST OUTPUT-TS (GST Liabilities) : 6105.82 cr.</t>
  </si>
  <si>
    <t>[ Against PV2187822-23 Dated: 02-02-2023, (Doc No.:  Doc. dt.:  Doc Amt: Rs. 100000.00),  Adjusted Amt: Rs. 36661.33 (Remarks: NEFT TRF:GRACE FASHION WE 000795698155) ]
[ Against PV2213522-23 Dated: 06-02-2023, (Doc No.:  Doc. dt.:  Doc Amt: Rs. 100000.00),  Adjusted Amt: Rs. 63591.18 (Remarks: NEFT TRF:GRACE FASHION WE 000799753870) ]</t>
  </si>
  <si>
    <t>Sales - S&amp;D (Sales)Sales - S&amp;D (Sales) : 65926.72 cr.
IGST OUTPUT-TS (GST Liabilities) : 3296.34 cr.</t>
  </si>
  <si>
    <t>[ Against PV2213522-23 Dated: 06-02-2023, (Doc No.:  Doc. dt.:  Doc Amt: Rs. 100000.00),  Adjusted Amt: Rs. 36408.82 (Remarks: NEFT TRF:GRACE FASHION WE 000799753870) ]
[ Against PV2226722-23 Dated: 08-02-2023, (Doc No.:  Doc. dt.:  Doc Amt: Rs. 100000.00),  Adjusted Amt: Rs. 32814.24 (Remarks: NEFT TRF:GRACE FASHION WE 000802650685) ]</t>
  </si>
  <si>
    <t>NEFT TRF:GRACE CHUDIDARS 000709282191</t>
  </si>
  <si>
    <t>[ Against FFCS22-23-003401 Dated: 28-09-2022, (Doc No.:  Doc. dt.:  Doc Amt: Rs. 284632.60),  Adjusted Amt: Rs. 100000.00 ]</t>
  </si>
  <si>
    <t>Sales - S&amp;D (Sales)Sales - S&amp;D (Sales) : 80010.33 cr.
IGST OUTPUT-TS (GST Liabilities) : 6732.14 cr.</t>
  </si>
  <si>
    <t>[ Against PV2226722-23 Dated: 08-02-2023, (Doc No.:  Doc. dt.:  Doc Amt: Rs. 100000.00),  Adjusted Amt: Rs. 67185.76 (Remarks: NEFT TRF:GRACE FASHION WE 000802650685) ]
[ Against PV2251322-23 Dated: 13-02-2023, (Doc No.:  Doc. dt.:  Doc Amt: Rs. 140000.00),  Adjusted Amt: Rs. 19556.71 (Remarks: NEFT TRF:GRACE FASHION WE 000807123486) ]</t>
  </si>
  <si>
    <t>Sales - S&amp;D (Sales)Sales - S&amp;D (Sales) : 417924.29 cr.
IGST OUTPUT-TS (GST Liabilities) : 34600.07 cr.</t>
  </si>
  <si>
    <t>[ Against PV2285122-23 Dated: 16-02-2023, (Doc No.:  Doc. dt.:  Doc Amt: Rs. 100000.00),  Adjusted Amt: Rs. 100000.00 (Remarks: NEFT TRF:GRACE FASHION WE 000810695178) ]
[ Against PV2297322-23 Dated: 17-02-2023, (Doc No.:  Doc. dt.:  Doc Amt: Rs. 100000.00),  Adjusted Amt: Rs. 71981.22 (Remarks: NEFT TRF:GRACE FASHION WE 000811837688) ]
[ Against T-FFC22-23-00003 Dated: 15-02-2023, (Doc No.: 004674 Doc. dt.: 10-11-2022 Doc Amt: Rs. 60099.85),  Adjusted Amt: Rs. 60099.85 (Remarks: GRT/23/00000003) ]
[ Against PV2251322-23 Dated: 13-02-2023, (Doc No.:  Doc. dt.:  Doc Amt: Rs. 140000.00),  Adjusted Amt: Rs. 120443.29 (Remarks: NEFT TRF:GRACE FASHION WE 000807123486) ]
[ Against PV2264022-23 Dated: 14-02-2023, (Doc No.:  Doc. dt.:  Doc Amt: Rs. 100000.00),  Adjusted Amt: Rs. 100000.00 (Remarks: NEFT TRF:GRACE FASHION WE 000808735926) ]</t>
  </si>
  <si>
    <t>NEFT TRF:GRACE CHUDIDARS 000713984682</t>
  </si>
  <si>
    <t>Sales - S&amp;D (Sales)Sales - S&amp;D (Sales) : 107319.89 cr.
IGST OUTPUT-TS (GST Liabilities) : 5366.01 cr.</t>
  </si>
  <si>
    <t>[ Against PV2297322-23 Dated: 17-02-2023, (Doc No.:  Doc. dt.:  Doc Amt: Rs. 100000.00),  Adjusted Amt: Rs. 28018.78 (Remarks: NEFT TRF:GRACE FASHION WE 000811837688) ]
[ Against PV2305022-23 Dated: 20-02-2023, (Doc No.:  Doc. dt.:  Doc Amt: Rs. 100000.00),  Adjusted Amt: Rs. 84667.12 (Remarks: NEFT TRF:GRACE FASHION WE 000813906210) ]</t>
  </si>
  <si>
    <t>NEFT TRF:GRACE CHUDIDARS 000715672050</t>
  </si>
  <si>
    <t>[ Against FFCS22-23-003597 Dated: 04-10-2022, (Doc No.:  Doc. dt.:  Doc Amt: Rs. 318392.46),  Adjusted Amt: Rs. 87262.13 ]
[ Against FFCS22-23-003401 Dated: 28-09-2022, (Doc No.:  Doc. dt.:  Doc Amt: Rs. 284632.60),  Adjusted Amt: Rs. 12737.87 ]</t>
  </si>
  <si>
    <t>Sales - S&amp;D (Sales)Sales - S&amp;D (Sales) : 87205.25 cr.
IGST OUTPUT-TS (GST Liabilities) : 4360.27 cr.</t>
  </si>
  <si>
    <t>[ Against PV2322722-23 Dated: 22-02-2023, (Doc No.:  Doc. dt.:  Doc Amt: Rs. 100000.00),  Adjusted Amt: Rs. 76232.64 (Remarks: NEFT TRF:GRACE FASHION WE 000816322590) ]
[ Against PV2305022-23 Dated: 20-02-2023, (Doc No.:  Doc. dt.:  Doc Amt: Rs. 100000.00),  Adjusted Amt: Rs. 15332.88 (Remarks: NEFT TRF:GRACE FASHION WE 000813906210) ]</t>
  </si>
  <si>
    <t>NEFT TRF:GRACE CHUDIDARS 000718048697</t>
  </si>
  <si>
    <t>[ Against FFCS22-23-003597 Dated: 04-10-2022, (Doc No.:  Doc. dt.:  Doc Amt: Rs. 318392.46),  Adjusted Amt: Rs. 180000.00 ]</t>
  </si>
  <si>
    <t>NEFT TRF:GRACE CHUDIDARS 000719132677</t>
  </si>
  <si>
    <t>[ Against FFCS22-23-003597 Dated: 04-10-2022, (Doc No.:  Doc. dt.:  Doc Amt: Rs. 318392.46),  Adjusted Amt: Rs. 50000.00 ]</t>
  </si>
  <si>
    <t>Sales - S&amp;D (Sales)Sales - S&amp;D (Sales) : 89962.95 cr.
IGST OUTPUT-TS (GST Liabilities) : 6526.34 cr.</t>
  </si>
  <si>
    <t>[ Against PV2322722-23 Dated: 22-02-2023, (Doc No.:  Doc. dt.:  Doc Amt: Rs. 100000.00),  Adjusted Amt: Rs. 23767.36 (Remarks: NEFT TRF:GRACE FASHION WE 000816322590) ]
[ Against PV2366522-23 Dated: 27-02-2023, (Doc No.:  Doc. dt.:  Doc Amt: Rs. 100000.00),  Adjusted Amt: Rs. 72721.93 (Remarks: NEFT TRF:GRACE FASHION WE 000820497007) ]</t>
  </si>
  <si>
    <t>Sales - S&amp;D (Sales)Sales - S&amp;D (Sales) : 157419.67 cr.
IGST OUTPUT-TS (GST Liabilities) : 10247.38 cr.</t>
  </si>
  <si>
    <t>[ Against PV2388322-23 Dated: 01-03-2023, (Doc No.:  Doc. dt.:  Doc Amt: Rs. 100000.00),  Adjusted Amt: Rs. 100000.00 (Remarks: NEFT TRF:GRACE FASHION WE 000824063142) ]
[ Against PV2366522-23 Dated: 27-02-2023, (Doc No.:  Doc. dt.:  Doc Amt: Rs. 100000.00),  Adjusted Amt: Rs. 27278.07 (Remarks: NEFT TRF:GRACE FASHION WE 000820497007) ]
[ Against PV2421022-23 Dated: 06-03-2023, (Doc No.:  Doc. dt.:  Doc Amt: Rs. 100000.00),  Adjusted Amt: Rs. 40388.98 (Remarks: NEFT TRF:GRACE FASHION WE 000829580834) ]</t>
  </si>
  <si>
    <t>NEFT TRF:GRACE CHUDIDARS 000722425044</t>
  </si>
  <si>
    <t>[ Against FFCS22-23-003659 Dated: 08-10-2022, (Doc No.:  Doc. dt.:  Doc Amt: Rs. 327484.00),  Adjusted Amt: Rs. 36015.22 ]
[ Against FFCS22-23-003602 Dated: 06-10-2022, (Doc No.:  Doc. dt.:  Doc Amt: Rs. 142854.45),  Adjusted Amt: Rs. 142854.45 ]
[ Against FFCS22-23-003597 Dated: 04-10-2022, (Doc No.:  Doc. dt.:  Doc Amt: Rs. 318392.46),  Adjusted Amt: Rs. 1130.33 ]</t>
  </si>
  <si>
    <t>Sales - S&amp;D (Sales)Sales - S&amp;D (Sales) : 101580.43 cr.
IGST OUTPUT-TS (GST Liabilities) : 6861.55 cr.</t>
  </si>
  <si>
    <t>[ Against PV2472622-23 Dated: 13-03-2023, (Doc No.:  Doc. dt.:  Doc Amt: Rs. 100000.00),  Adjusted Amt: Rs. 48830.96 (Remarks: NEFT TRF:GRACE FASHION WE 000836985583) ]
[ Against PV2421022-23 Dated: 06-03-2023, (Doc No.:  Doc. dt.:  Doc Amt: Rs. 100000.00),  Adjusted Amt: Rs. 59611.02 (Remarks: NEFT TRF:GRACE FASHION WE 000829580834) ]</t>
  </si>
  <si>
    <t>Sales - S&amp;D (Sales)Sales - S&amp;D (Sales) : 120771.82 cr.
IGST OUTPUT-TS (GST Liabilities) : 6554.73 cr.</t>
  </si>
  <si>
    <t>[ Against PV2513422-23 Dated: 17-03-2023, (Doc No.:  Doc. dt.:  Doc Amt: Rs. 200000.00),  Adjusted Amt: Rs. 76157.51 (Remarks: RTGS TRF:GRACE FASHION WE RTGS - UBINH23076621092) ]
[ Against PV2472622-23 Dated: 13-03-2023, (Doc No.:  Doc. dt.:  Doc Amt: Rs. 100000.00),  Adjusted Amt: Rs. 51169.04 (Remarks: NEFT TRF:GRACE FASHION WE 000836985583) ]</t>
  </si>
  <si>
    <t>NEFT TRF:GRACE CHUDIDARS 000726285384</t>
  </si>
  <si>
    <t>[ Against FFCS22-23-003659 Dated: 08-10-2022, (Doc No.:  Doc. dt.:  Doc Amt: Rs. 327484.00),  Adjusted Amt: Rs. 50000.00 ]</t>
  </si>
  <si>
    <t>Sales - S&amp;D (Sales)Sales - S&amp;D (Sales) : 157641.22 cr.
IGST OUTPUT-TS (GST Liabilities) : 7882.07 cr.</t>
  </si>
  <si>
    <t>[ Against PV2513422-23 Dated: 17-03-2023, (Doc No.:  Doc. dt.:  Doc Amt: Rs. 200000.00),  Adjusted Amt: Rs. 123842.49 (Remarks: RTGS TRF:GRACE FASHION WE RTGS - UBINH23076621092) ]
[ Against PV2528722-23 Dated: 20-03-2023, (Doc No.:  Doc. dt.:  Doc Amt: Rs. 100000.00),  Adjusted Amt: Rs. 41680.80 (Remarks: NEFT TRF:GRACE FASHION WE 000844801252) ]</t>
  </si>
  <si>
    <t>NEFT TRF:GRACE CHUDIDARS 000728048743</t>
  </si>
  <si>
    <t>[ Against FFCS22-23-003659 Dated: 08-10-2022, (Doc No.:  Doc. dt.:  Doc Amt: Rs. 327484.00),  Adjusted Amt: Rs. 150000.00 ]</t>
  </si>
  <si>
    <t>Sales - S&amp;D (Sales)Sales - S&amp;D (Sales) : 77978.91 cr.
IGST OUTPUT-TS (GST Liabilities) : 5232.71 cr.</t>
  </si>
  <si>
    <t>[ Against PV2528722-23 Dated: 20-03-2023, (Doc No.:  Doc. dt.:  Doc Amt: Rs. 100000.00),  Adjusted Amt: Rs. 58319.20 (Remarks: NEFT TRF:GRACE FASHION WE 000844801252) ]
[ Against PV2553822-23 Dated: 24-03-2023, (Doc No.:  Doc. dt.:  Doc Amt: Rs. 100000.00),  Adjusted Amt: Rs. 24892.42 (Remarks: NEFT TRF:GRACE FASHION WE 000849211116) ]</t>
  </si>
  <si>
    <t>Sales - S&amp;D (Sales)Sales - S&amp;D (Sales) : 79811.22 cr.
IGST OUTPUT-TS (GST Liabilities) : 6258.45 cr.</t>
  </si>
  <si>
    <t>[ Against PV2577122-23 Dated: 27-03-2023, (Doc No.:  Doc. dt.:  Doc Amt: Rs. 100000.00),  Adjusted Amt: Rs. 10962.09 (Remarks: NEFT TRF:GRACE FASHION WE 000851830059) ]
[ Against PV2553822-23 Dated: 24-03-2023, (Doc No.:  Doc. dt.:  Doc Amt: Rs. 100000.00),  Adjusted Amt: Rs. 75107.58 (Remarks: NEFT TRF:GRACE FASHION WE 000849211116) ]</t>
  </si>
  <si>
    <t>NEFT TRF:GRACE CHUDIDARS 000733346478</t>
  </si>
  <si>
    <t>Sales - S&amp;D (Sales)Sales - S&amp;D (Sales) : 70495.07 cr.
IGST OUTPUT-TS (GST Liabilities) : 3524.77 cr.</t>
  </si>
  <si>
    <t>[ Against PV2577122-23 Dated: 27-03-2023, (Doc No.:  Doc. dt.:  Doc Amt: Rs. 100000.00),  Adjusted Amt: Rs. 74019.84 (Remarks: NEFT TRF:GRACE FASHION WE 000851830059) ]</t>
  </si>
  <si>
    <t>NEFT TRF:GRACE CHUDIDARS 000735858533</t>
  </si>
  <si>
    <t>[ Against FFCS22-23-003668 Dated: 10-10-2022, (Doc No.:  Doc. dt.:  Doc Amt: Rs. 135619.80),  Adjusted Amt: Rs. 78531.22 ]
[ Against FFCS22-23-003659 Dated: 08-10-2022, (Doc No.:  Doc. dt.:  Doc Amt: Rs. 327484.00),  Adjusted Amt: Rs. 41468.78 ]</t>
  </si>
  <si>
    <t>NEFT TRF:GRACE FASHION WE 000738258899</t>
  </si>
  <si>
    <t>[ Against FFCS22-23-003683 Dated: 10-10-2022, (Doc No.:  Doc. dt.:  Doc Amt: Rs. 189493.95),  Adjusted Amt: Rs. 22911.42 (Remarks: N. SAI) ]
[ Against FFCS22-23-003668 Dated: 10-10-2022, (Doc No.:  Doc. dt.:  Doc Amt: Rs. 135619.80),  Adjusted Amt: Rs. 57088.58 ]</t>
  </si>
  <si>
    <t>Sales - S&amp;D (Sales)Sales - S&amp;D (Sales) : 104994.05 cr.
IGST OUTPUT-TS (GST Liabilities) : 5336.5 cr.</t>
  </si>
  <si>
    <t>[ Against PV2577122-23 Dated: 27-03-2023, (Doc No.:  Doc. dt.:  Doc Amt: Rs. 100000.00),  Adjusted Amt: Rs. 15018.07 (Remarks: NEFT TRF:GRACE FASHION WE 000851830059) ]
[ Against PV2607122-23 Dated: 31-03-2023, (Doc No.:  Doc. dt.:  Doc Amt: Rs. 100000.00),  Adjusted Amt: Rs. 95312.48 (Remarks: NEFT TRF:GRACE FASHION WE 000857296094) ]</t>
  </si>
  <si>
    <t>Sales - S&amp;D (Sales)Sales - S&amp;D (Sales) : 206848.74 cr.
IGST OUTPUT-TS (GST Liabilities) : 12727.38 cr.</t>
  </si>
  <si>
    <t>[ Against PV0034323-24 Dated: 06-04-2023, (Doc No.:  Doc. dt.:  Doc Amt: Rs. 100000.00),  Adjusted Amt: Rs. 100000.00 (Remarks: NEFT TRF:GRACE FASHION WE 000864092120) ]
[ Against PV0053323-24 Dated: 10-04-2023, (Doc No.:  Doc. dt.:  Doc Amt: Rs. 200000.00),  Adjusted Amt: Rs. 14888.60 (Remarks: RTGS TRF:GRACE FASHION WE RTGS - UBINH23100210121) ]
[ Against PV0015323-24 Dated: 03-04-2023, (Doc No.:  Doc. dt.:  Doc Amt: Rs. 100000.00),  Adjusted Amt: Rs. 100000.00 (Remarks: NEFT TRF:GRACE FASHION WE 000860262597) ]
[ Against PV2607122-23 Dated: 31-03-2023, (Doc No.:  Doc. dt.:  Doc Amt: Rs. 100000.00),  Adjusted Amt: Rs. 4687.52 (Remarks: NEFT TRF:GRACE FASHION WE 000857296094) ]</t>
  </si>
  <si>
    <t>NEFT TRF:GRACE FASHION WE 000743069528</t>
  </si>
  <si>
    <t>[ Against FFCS22-23-003683 Dated: 10-10-2022, (Doc No.:  Doc. dt.:  Doc Amt: Rs. 189493.95),  Adjusted Amt: Rs. 50000.00 (Remarks: N. SAI) ]</t>
  </si>
  <si>
    <t>NEFT TRF:GRACE FASHION WE 000744186899</t>
  </si>
  <si>
    <t>[ Against FFCS22-23-003683 Dated: 10-10-2022, (Doc No.:  Doc. dt.:  Doc Amt: Rs. 189493.95),  Adjusted Amt: Rs. 100000.00 (Remarks: N. SAI) ]</t>
  </si>
  <si>
    <t>Sales - S&amp;D (Sales)Sales - S&amp;D (Sales) : 124419.36 cr.
IGST OUTPUT-TS (GST Liabilities) : 7851.67 cr.</t>
  </si>
  <si>
    <t>[ Against PV0053323-24 Dated: 10-04-2023, (Doc No.:  Doc. dt.:  Doc Amt: Rs. 200000.00),  Adjusted Amt: Rs. 132271.03 (Remarks: RTGS TRF:GRACE FASHION WE RTGS - UBINH23100210121) ]</t>
  </si>
  <si>
    <t>Sales - S&amp;D (Sales)Sales - S&amp;D (Sales) : 91857.11 cr.
IGST OUTPUT-TS (GST Liabilities) : 5154.67 cr.</t>
  </si>
  <si>
    <t>[ Against PV0080823-24 Dated: 13-04-2023, (Doc No.:  Doc. dt.:  Doc Amt: Rs. 100000.00),  Adjusted Amt: Rs. 44171.41 (Remarks: NEFT TRF:GRACE FASHION WE 000872017542) ]
[ Against PV0053323-24 Dated: 10-04-2023, (Doc No.:  Doc. dt.:  Doc Amt: Rs. 200000.00),  Adjusted Amt: Rs. 52840.37 (Remarks: RTGS TRF:GRACE FASHION WE RTGS - UBINH23100210121) ]</t>
  </si>
  <si>
    <t>NEFT TRF:GRACE FASHION WE 000746475530</t>
  </si>
  <si>
    <t>[ Against FFCS22-23-003711 Dated: 11-10-2022, (Doc No.:  Doc. dt.:  Doc Amt: Rs. 125026.28),  Adjusted Amt: Rs. 83417.47 ]
[ Against FFCS22-23-003683 Dated: 10-10-2022, (Doc No.:  Doc. dt.:  Doc Amt: Rs. 189493.95),  Adjusted Amt: Rs. 16582.53 (Remarks: N. SAI) ]</t>
  </si>
  <si>
    <t>Sales - S&amp;D (Sales)Sales - S&amp;D (Sales) : 49973.53 cr.
IGST OUTPUT-TS (GST Liabilities) : 2498.68 cr.</t>
  </si>
  <si>
    <t>[ Against PV0080823-24 Dated: 13-04-2023, (Doc No.:  Doc. dt.:  Doc Amt: Rs. 100000.00),  Adjusted Amt: Rs. 52472.21 (Remarks: NEFT TRF:GRACE FASHION WE 000872017542) ]</t>
  </si>
  <si>
    <t>RTGS TRF:GRACE FASHION WE RTGS - UBINH22353049803</t>
  </si>
  <si>
    <t>[ Against FFCS22-23-003717 Dated: 11-10-2022, (Doc No.:  Doc. dt.:  Doc Amt: Rs. 204485.03),  Adjusted Amt: Rs. 158391.19 (Remarks: SINGAPUR) ]
[ Against FFCS22-23-003711 Dated: 11-10-2022, (Doc No.:  Doc. dt.:  Doc Amt: Rs. 125026.28),  Adjusted Amt: Rs. 41608.81 ]</t>
  </si>
  <si>
    <t>NEFT:UTR:000750794118 :UBIN0801992:GRACE FA</t>
  </si>
  <si>
    <t>[ Against FFCS22-23-003729 Dated: 11-10-2022, (Doc No.:  Doc. dt.:  Doc Amt: Rs. 1066381.54),  Adjusted Amt: Rs. 53906.16 ]
[ Against FFCS22-23-003717 Dated: 11-10-2022, (Doc No.:  Doc. dt.:  Doc Amt: Rs. 204485.03),  Adjusted Amt: Rs. 46093.84 (Remarks: SINGAPUR) ]</t>
  </si>
  <si>
    <t>SUMAN SIR</t>
  </si>
  <si>
    <t>Sales - S&amp;D (Sales)
SUMAN SIRSales - S&amp;D (Sales)
SUMAN SIR : 53478.68 cr.
IGST OUTPUT-TS (GST Liabilities)
SUMAN SIR : 9626.16 cr.</t>
  </si>
  <si>
    <t>[ Against PV0080823-24 Dated: 13-04-2023, (Doc No.:  Doc. dt.:  Doc Amt: Rs. 100000.00),  Adjusted Amt: Rs. 3356.38 (Remarks: NEFT TRF:GRACE FASHION WE 000872017542) ]
[ Against PV0102723-24 Dated: 17-04-2023, (Doc No.:  Doc. dt.:  Doc Amt: Rs. 200000.00),  Adjusted Amt: Rs. 59748.46 (Remarks: RTGS TRF:GRACE FASHION WE RTGS - UBINH23107675512) ]</t>
  </si>
  <si>
    <t>Sales - S&amp;D (Sales)Sales - S&amp;D (Sales) : 173169.94 cr.
IGST OUTPUT-TS (GST Liabilities) : 10595.28 cr.</t>
  </si>
  <si>
    <t>[ Against PV0102723-24 Dated: 17-04-2023, (Doc No.:  Doc. dt.:  Doc Amt: Rs. 200000.00),  Adjusted Amt: Rs. 140251.54 (Remarks: RTGS TRF:GRACE FASHION WE RTGS - UBINH23107675512) ]
[ Against PV0123923-24 Dated: 19-04-2023, (Doc No.:  Doc. dt.:  Doc Amt: Rs. 200000.00),  Adjusted Amt: Rs. 43513.68 (Remarks: NEFT TRF:GRACE FASHION WE 000877850225) ]</t>
  </si>
  <si>
    <t>RTGS TRF:GRACE FASHION WE RTGS - UBINH22360444132</t>
  </si>
  <si>
    <t>[ Against FFCS22-23-003729 Dated: 11-10-2022, (Doc No.:  Doc. dt.:  Doc Amt: Rs. 1066381.54),  Adjusted Amt: Rs. 400000.00 ]</t>
  </si>
  <si>
    <t>Sales - S&amp;D (Sales)Sales - S&amp;D (Sales) : 80346.78 cr.
IGST OUTPUT-TS (GST Liabilities) : 4017.34 cr.</t>
  </si>
  <si>
    <t>[ Against PV0123923-24 Dated: 19-04-2023, (Doc No.:  Doc. dt.:  Doc Amt: Rs. 200000.00),  Adjusted Amt: Rs. 84364.12 (Remarks: NEFT TRF:GRACE FASHION WE 000877850225) ]</t>
  </si>
  <si>
    <t>Sales - S&amp;D (Sales)Sales - S&amp;D (Sales) : 210736.6 cr.
IGST OUTPUT-TS (GST Liabilities) : 12629.71 cr.</t>
  </si>
  <si>
    <t>[ Against PV0161223-24 Dated: 24-04-2023, (Doc No.:  Doc. dt.:  Doc Amt: Rs. 100000.00),  Adjusted Amt: Rs. 100000.00 (Remarks: NEFT TRF:GRACE FASHION WE 000882000627) ]
[ Against PV0123923-24 Dated: 19-04-2023, (Doc No.:  Doc. dt.:  Doc Amt: Rs. 200000.00),  Adjusted Amt: Rs. 72122.20 (Remarks: NEFT TRF:GRACE FASHION WE 000877850225) ]
[ Against PV0208223-24 Dated: 28-04-2023, (Doc No.:  Doc. dt.:  Doc Amt: Rs. 200000.00),  Adjusted Amt: Rs. 51244.11 (Remarks: RTGS TRF:GRACE FASHION WE RTGS - UBINH23118412482) ]</t>
  </si>
  <si>
    <t>NEFT TRF:GRACE FASHION WE 000759561934</t>
  </si>
  <si>
    <t>[ Against FFCS22-23-003729 Dated: 11-10-2022, (Doc No.:  Doc. dt.:  Doc Amt: Rs. 1066381.54),  Adjusted Amt: Rs. 100000.00 ]</t>
  </si>
  <si>
    <t>NEFT TRF:GRACE FASHION WE 000762368885</t>
  </si>
  <si>
    <t>NEFT TRF:GRACE FASHION WE 000764423179</t>
  </si>
  <si>
    <t>[ Against FFCS22-23-003729 Dated: 11-10-2022, (Doc No.:  Doc. dt.:  Doc Amt: Rs. 1066381.54),  Adjusted Amt: Rs. 190000.00 ]</t>
  </si>
  <si>
    <t>Sales - S&amp;D (Sales)Sales - S&amp;D (Sales) : 91559.12 cr.
IGST OUTPUT-TS (GST Liabilities) : 6971.58 cr.</t>
  </si>
  <si>
    <t>[ Against PV0208223-24 Dated: 28-04-2023, (Doc No.:  Doc. dt.:  Doc Amt: Rs. 200000.00),  Adjusted Amt: Rs. 98530.70 (Remarks: RTGS TRF:GRACE FASHION WE RTGS - UBINH23118412482) ]</t>
  </si>
  <si>
    <t>Sales - S&amp;D (Sales)Sales - S&amp;D (Sales) : 80310.95 cr.
IGST OUTPUT-TS (GST Liabilities) : 4015.54 cr.</t>
  </si>
  <si>
    <t>[ Against PV0274923-24 Dated: 09-05-2023, (Doc No.:  Doc. dt.:  Doc Amt: Rs. 200000.00),  Adjusted Amt: Rs. 34101.30 (Remarks: RTGS TRF:GRACE FASHION WE RTGS - UBINH23129045832) ]
[ Against PV0208223-24 Dated: 28-04-2023, (Doc No.:  Doc. dt.:  Doc Amt: Rs. 200000.00),  Adjusted Amt: Rs. 50225.19 (Remarks: RTGS TRF:GRACE FASHION WE RTGS - UBINH23118412482) ]</t>
  </si>
  <si>
    <t>NEFT TRF:GRACE FASHION WE 000770483431</t>
  </si>
  <si>
    <t>Sales - S&amp;D (Sales)Sales - S&amp;D (Sales) : 75741.84 cr.
IGST OUTPUT-TS (GST Liabilities) : 6299.19 cr.</t>
  </si>
  <si>
    <t>[ Against PV0274923-24 Dated: 09-05-2023, (Doc No.:  Doc. dt.:  Doc Amt: Rs. 200000.00),  Adjusted Amt: Rs. 82041.03 (Remarks: RTGS TRF:GRACE FASHION WE RTGS - UBINH23129045832) ]</t>
  </si>
  <si>
    <t>RTGS TRF:GRACE FASHION WE RTGS - UBINH23009353618</t>
  </si>
  <si>
    <t>[ Against FFCS22-23-003808 Dated: 14-10-2022, (Doc No.:  Doc. dt.:  Doc Amt: Rs. 101037.44),  Adjusted Amt: Rs. 77524.62 ]
[ Against FFCS22-23-003729 Dated: 11-10-2022, (Doc No.:  Doc. dt.:  Doc Amt: Rs. 1066381.54),  Adjusted Amt: Rs. 122475.38 ]</t>
  </si>
  <si>
    <t>NEFT TRF:NEFT:UTR:000773733083 :UBIN0801992:GRACE FA</t>
  </si>
  <si>
    <t>[ Against FFCS22-23-003898 Dated: 17-10-2022, (Doc No.:  Doc. dt.:  Doc Amt: Rs. 275008.78),  Adjusted Amt: Rs. 76487.18 ]
[ Against FFCS22-23-003808 Dated: 14-10-2022, (Doc No.:  Doc. dt.:  Doc Amt: Rs. 101037.44),  Adjusted Amt: Rs. 23512.82 ]</t>
  </si>
  <si>
    <t>NEFT TRF:GRACE FASHION WE 000775166152</t>
  </si>
  <si>
    <t>[ Against FFCS22-23-003898 Dated: 17-10-2022, (Doc No.:  Doc. dt.:  Doc Amt: Rs. 275008.78),  Adjusted Amt: Rs. 90000.00 ]</t>
  </si>
  <si>
    <t>NEFT TRF:GRACE FASHION WE 000776063608</t>
  </si>
  <si>
    <t>[ Against FFCS22-23-003898 Dated: 17-10-2022, (Doc No.:  Doc. dt.:  Doc Amt: Rs. 275008.78),  Adjusted Amt: Rs. 75000.00 ]</t>
  </si>
  <si>
    <t>Sales - S&amp;D (Sales)Sales - S&amp;D (Sales) : 134003.76 cr.
IGST OUTPUT-TS (GST Liabilities) : 8161.95 cr.</t>
  </si>
  <si>
    <t>[ Against PV0284423-24 Dated: 10-05-2023, (Doc No.:  Doc. dt.:  Doc Amt: Rs. 100000.00),  Adjusted Amt: Rs. 58308.04 (Remarks: NEFT TRF:GRACE FASHION WE 000899999531) ]
[ Against PV0274923-24 Dated: 09-05-2023, (Doc No.:  Doc. dt.:  Doc Amt: Rs. 200000.00),  Adjusted Amt: Rs. 83857.67 (Remarks: RTGS TRF:GRACE FASHION WE RTGS - UBINH23129045832) ]</t>
  </si>
  <si>
    <t>RTGS TRF:GRACE FASHION WE RTGS - UBINH23013669847</t>
  </si>
  <si>
    <t>[ Against FFCS22-23-003971 Dated: 19-10-2022, (Doc No.:  Doc. dt.:  Doc Amt: Rs. 137089.07),  Adjusted Amt: Rs. 84812.12 ]
[ Against FFCS22-23-003903 Dated: 17-10-2022, (Doc No.:  Doc. dt.:  Doc Amt: Rs. 81666.28),  Adjusted Amt: Rs. 81666.28 (Remarks: SINGAPUR) ]
[ Against FFCS22-23-003898 Dated: 17-10-2022, (Doc No.:  Doc. dt.:  Doc Amt: Rs. 275008.78),  Adjusted Amt: Rs. 33521.60 ]</t>
  </si>
  <si>
    <t>RTGS TRF:GRACE FASHION WE RTGS - UBINH23017828488</t>
  </si>
  <si>
    <t>[ Against FFCS22-23-004152 Dated: 26-10-2022, (Doc No.:  Doc. dt.:  Doc Amt: Rs. 77428.61),  Adjusted Amt: Rs. 77428.61 ]
[ Against FFCS22-23-003996 Dated: 20-10-2022, (Doc No.:  Doc. dt.:  Doc Amt: Rs. 62978.23),  Adjusted Amt: Rs. 62978.23 ]
[ Against FFCS22-23-003971 Dated: 19-10-2022, (Doc No.:  Doc. dt.:  Doc Amt: Rs. 137089.07),  Adjusted Amt: Rs. 52276.95 ]
[ Against FFCS22-23-004207 Dated: 28-10-2022, (Doc No.:  Doc. dt.:  Doc Amt: Rs. 40041.70),  Adjusted Amt: Rs. 7316.21 ]</t>
  </si>
  <si>
    <t>Sales - S&amp;D (Sales)Sales - S&amp;D (Sales) : 99592.16 cr.
IGST OUTPUT-TS (GST Liabilities) : 6030.25 cr.</t>
  </si>
  <si>
    <t>[ Against PV0284423-24 Dated: 10-05-2023, (Doc No.:  Doc. dt.:  Doc Amt: Rs. 100000.00),  Adjusted Amt: Rs. 41691.96 (Remarks: NEFT TRF:GRACE FASHION WE 000899999531) ]
[ Against PV0313923-24 Dated: 15-05-2023, (Doc No.:  Doc. dt.:  Doc Amt: Rs. 280000.00),  Adjusted Amt: Rs. 63930.45 (Remarks: RTGS TRF:GRACE FASHION WE RTGS - UBINH23135361211) ]</t>
  </si>
  <si>
    <t>NEFT TRF:GRACE FASHION WE 000781384673</t>
  </si>
  <si>
    <t>[ Against FFCS22-23-004262 Dated: 29-10-2022, (Doc No.:  Doc. dt.:  Doc Amt: Rs. 199697.50),  Adjusted Amt: Rs. 67274.51 ]
[ Against FFCS22-23-004207 Dated: 28-10-2022, (Doc No.:  Doc. dt.:  Doc Amt: Rs. 40041.70),  Adjusted Amt: Rs. 32725.49 ]</t>
  </si>
  <si>
    <t>NEFT TRF:GRACE FASHION WE 000783297269</t>
  </si>
  <si>
    <t>[ Against FFCS22-23-004262 Dated: 29-10-2022, (Doc No.:  Doc. dt.:  Doc Amt: Rs. 199697.50),  Adjusted Amt: Rs. 100000.00 ]</t>
  </si>
  <si>
    <t>NEFT TRF:GRACE FASHION WE 000785555971</t>
  </si>
  <si>
    <t>[ Against FFCS22-23-004323 Dated: 31-10-2022, (Doc No.:  Doc. dt.:  Doc Amt: Rs. 330915.68),  Adjusted Amt: Rs. 67577.01 ]
[ Against FFCS22-23-004262 Dated: 29-10-2022, (Doc No.:  Doc. dt.:  Doc Amt: Rs. 199697.50),  Adjusted Amt: Rs. 32422.99 ]</t>
  </si>
  <si>
    <t>Sales - S&amp;D (Sales)Sales - S&amp;D (Sales) : 151505.24 cr.
IGST OUTPUT-TS (GST Liabilities) : 7826.62 cr.</t>
  </si>
  <si>
    <t>[ Against PV0313923-24 Dated: 15-05-2023, (Doc No.:  Doc. dt.:  Doc Amt: Rs. 280000.00),  Adjusted Amt: Rs. 159331.86 (Remarks: RTGS TRF:GRACE FASHION WE RTGS - UBINH23135361211) ]</t>
  </si>
  <si>
    <t>RTGS TRF:GRACE FASHION WE RTGS - UBINH23027502898</t>
  </si>
  <si>
    <t>[ Against FFCS22-23-004323 Dated: 31-10-2022, (Doc No.:  Doc. dt.:  Doc Amt: Rs. 330915.68),  Adjusted Amt: Rs. 200000.00 ]</t>
  </si>
  <si>
    <t>Sales - S&amp;D (Sales)Sales - S&amp;D (Sales) : 425256.41 cr.
IGST OUTPUT-TS (GST Liabilities) : 40103.26 cr.</t>
  </si>
  <si>
    <t>[ Against PV0368023-24 Dated: 22-05-2023, (Doc No.:  Doc. dt.:  Doc Amt: Rs. 220000.00),  Adjusted Amt: Rs. 220000.00 (Remarks: RTGS TRF:GRACE FASHION WE RTGS - UBINH23142825332) ]
[ Against PV0388023-24 Dated: 24-05-2023, (Doc No.:  Doc. dt.:  Doc Amt: Rs. 125000.00),  Adjusted Amt: Rs. 88621.98 (Remarks: NEFT TRF:GRACE FASHION WE 000914093267) ]
[ Against PV0336123-24 Dated: 18-05-2023, (Doc No.:  Doc. dt.:  Doc Amt: Rs. 100000.00),  Adjusted Amt: Rs. 100000.00 (Remarks: NEFT TRF:GRACE FASHION WE 000908352002) ]
[ Against PV0313923-24 Dated: 15-05-2023, (Doc No.:  Doc. dt.:  Doc Amt: Rs. 280000.00),  Adjusted Amt: Rs. 56737.69 (Remarks: RTGS TRF:GRACE FASHION WE RTGS - UBINH23135361211) ]</t>
  </si>
  <si>
    <t>NEFT TRF:GRACE FASHION WE 000795698155</t>
  </si>
  <si>
    <t>[ Against FFCS22-23-004431 Dated: 03-11-2022, (Doc No.:  Doc. dt.:  Doc Amt: Rs. 100252.51),  Adjusted Amt: Rs. 36661.33 ]
[ Against FFCS22-23-004323 Dated: 31-10-2022, (Doc No.:  Doc. dt.:  Doc Amt: Rs. 330915.68),  Adjusted Amt: Rs. 63338.67 ]</t>
  </si>
  <si>
    <t>NEFT TRF:GRACE FASHION WE 000799753870</t>
  </si>
  <si>
    <t>[ Against FFCS22-23-004489 Dated: 05-11-2022, (Doc No.:  Doc. dt.:  Doc Amt: Rs. 69223.06),  Adjusted Amt: Rs. 36408.82 ]
[ Against FFCS22-23-004431 Dated: 03-11-2022, (Doc No.:  Doc. dt.:  Doc Amt: Rs. 100252.51),  Adjusted Amt: Rs. 63591.18 ]</t>
  </si>
  <si>
    <t>Sales - S&amp;D (Sales)Sales - S&amp;D (Sales) : 193888.99 cr.
IGST OUTPUT-TS (GST Liabilities) : 19964.01 cr.</t>
  </si>
  <si>
    <t>[ Against PV0388023-24 Dated: 24-05-2023, (Doc No.:  Doc. dt.:  Doc Amt: Rs. 125000.00),  Adjusted Amt: Rs. 36378.02 (Remarks: NEFT TRF:GRACE FASHION WE 000914093267) ]
[ Against PV0433523-24 Dated: 29-05-2023, (Doc No.:  Doc. dt.:  Doc Amt: Rs. 285000.00),  Adjusted Amt: Rs. 67474.98 (Remarks: RTGS TRF:GRACE FASHION WE RTGS - UBINH23149225183) ]
[ Against PV0416323-24 Dated: 26-05-2023, (Doc No.:  Doc. dt.:  Doc Amt: Rs. 110000.00),  Adjusted Amt: Rs. 110000.00 (Remarks: NEFT TRF:GRACE FASHION WE 000916203883) ]</t>
  </si>
  <si>
    <t>NEFT TRF:GRACE FASHION WE 000802650685</t>
  </si>
  <si>
    <t>[ Against FFCS22-23-004605 Dated: 08-11-2022, (Doc No.:  Doc. dt.:  Doc Amt: Rs. 86742.47),  Adjusted Amt: Rs. 67185.76 ]
[ Against FFCS22-23-004489 Dated: 05-11-2022, (Doc No.:  Doc. dt.:  Doc Amt: Rs. 69223.06),  Adjusted Amt: Rs. 32814.24 ]</t>
  </si>
  <si>
    <t>Sales - S&amp;D (Sales)Sales - S&amp;D (Sales) : 96496.24 cr.
IGST OUTPUT-TS (GST Liabilities) : 7745.9 cr.</t>
  </si>
  <si>
    <t>[ Against PV0433523-24 Dated: 29-05-2023, (Doc No.:  Doc. dt.:  Doc Amt: Rs. 285000.00),  Adjusted Amt: Rs. 104242.14 (Remarks: RTGS TRF:GRACE FASHION WE RTGS - UBINH23149225183) ]</t>
  </si>
  <si>
    <t>Sales - S&amp;D (Sales)Sales - S&amp;D (Sales) : 247613.91 cr.
IGST OUTPUT-TS (GST Liabilities) : 23873.03 cr.</t>
  </si>
  <si>
    <t>[ Against PV0472723-24 Dated: 02-06-2023, (Doc No.:  Doc. dt.:  Doc Amt: Rs. 200000.00),  Adjusted Amt: Rs. 158204.06 (Remarks: RTGS TRF:GRACE FASHION WE RTGS - UBINH23153551928) ]
[ Against PV0433523-24 Dated: 29-05-2023, (Doc No.:  Doc. dt.:  Doc Amt: Rs. 285000.00),  Adjusted Amt: Rs. 113282.88 (Remarks: RTGS TRF:GRACE FASHION WE RTGS - UBINH23149225183) ]</t>
  </si>
  <si>
    <t>NEFT TRF:GRACE FASHION WE 000807123486</t>
  </si>
  <si>
    <t>[ Against FFCS22-23-004674 Dated: 10-11-2022, (Doc No.:  Doc. dt.:  Doc Amt: Rs. 452524.36),  Adjusted Amt: Rs. 120443.29 ]
[ Against FFCS22-23-004605 Dated: 08-11-2022, (Doc No.:  Doc. dt.:  Doc Amt: Rs. 86742.47),  Adjusted Amt: Rs. 19556.71 ]</t>
  </si>
  <si>
    <t>Sales - S&amp;D (Sales)Sales - S&amp;D (Sales) : 84695.03 cr.
IGST OUTPUT-TS (GST Liabilities) : 5038.72 cr.</t>
  </si>
  <si>
    <t>[ Against PV0472723-24 Dated: 02-06-2023, (Doc No.:  Doc. dt.:  Doc Amt: Rs. 200000.00),  Adjusted Amt: Rs. 41795.94 (Remarks: RTGS TRF:GRACE FASHION WE RTGS - UBINH23153551928) ]
[ Against PV0490523-24 Dated: 05-06-2023, (Doc No.:  Doc. dt.:  Doc Amt: Rs. 200000.00),  Adjusted Amt: Rs. 47937.81 (Remarks: RTGS TRF:GRACE FASHION WE RTGS - UBINH23156692238) ]</t>
  </si>
  <si>
    <t>NEFT TRF:GRACE FASHION WE 000808735926</t>
  </si>
  <si>
    <t>[ Against FFCS22-23-004674 Dated: 10-11-2022, (Doc No.:  Doc. dt.:  Doc Amt: Rs. 452524.36),  Adjusted Amt: Rs. 100000.00 ]</t>
  </si>
  <si>
    <t>004674</t>
  </si>
  <si>
    <t>GRT/23/00000003</t>
  </si>
  <si>
    <t>Sales - S&amp;D (Sales)
GRT/23/00000003Sales - S&amp;D (Sales)
GRT/23/00000003 : 50932.08 Dr.
IGST OUTPUT-TS (GST Liabilities) : 9167.77 Dr.</t>
  </si>
  <si>
    <t>[ Against FFCS22-23-004674 Dated: 10-11-2022, (Doc No.:  Doc. dt.:  Doc Amt: Rs. 452524.36),  Adjusted Amt: Rs. 60099.85 ]</t>
  </si>
  <si>
    <t>NEFT TRF:GRACE FASHION WE 000810695178</t>
  </si>
  <si>
    <t>Sales - S&amp;D (Sales)Sales - S&amp;D (Sales) : 130610.64 cr.
IGST OUTPUT-TS (GST Liabilities) : 6530.53 cr.</t>
  </si>
  <si>
    <t>[ Against PV0490523-24 Dated: 05-06-2023, (Doc No.:  Doc. dt.:  Doc Amt: Rs. 200000.00),  Adjusted Amt: Rs. 137141.17 (Remarks: RTGS TRF:GRACE FASHION WE RTGS - UBINH23156692238) ]</t>
  </si>
  <si>
    <t>NEFT TRF:GRACE FASHION WE 000811837688</t>
  </si>
  <si>
    <t>[ Against FFCS22-23-004775 Dated: 14-11-2022, (Doc No.:  Doc. dt.:  Doc Amt: Rs. 112685.90),  Adjusted Amt: Rs. 28018.78 ]
[ Against FFCS22-23-004674 Dated: 10-11-2022, (Doc No.:  Doc. dt.:  Doc Amt: Rs. 452524.36),  Adjusted Amt: Rs. 71981.22 ]</t>
  </si>
  <si>
    <t>NEFT TRF:GRACE FASHION WE 000813906210</t>
  </si>
  <si>
    <t>[ Against FFCS22-23-004855 Dated: 16-11-2022, (Doc No.:  Doc. dt.:  Doc Amt: Rs. 91565.52),  Adjusted Amt: Rs. 15332.88 ]
[ Against FFCS22-23-004775 Dated: 14-11-2022, (Doc No.:  Doc. dt.:  Doc Amt: Rs. 112685.90),  Adjusted Amt: Rs. 84667.12 ]</t>
  </si>
  <si>
    <t>Sales - S&amp;D (Sales)Sales - S&amp;D (Sales) : 49425.22 cr.
IGST OUTPUT-TS (GST Liabilities) : 2471.28 cr.</t>
  </si>
  <si>
    <t>[ Against PV0490523-24 Dated: 05-06-2023, (Doc No.:  Doc. dt.:  Doc Amt: Rs. 200000.00),  Adjusted Amt: Rs. 14921.02 (Remarks: RTGS TRF:GRACE FASHION WE RTGS - UBINH23156692238) ]
[ Against PV0525623-24 Dated: 09-06-2023, (Doc No.:  Doc. dt.:  Doc Amt: Rs. 180000.00),  Adjusted Amt: Rs. 36975.48 (Remarks: NEFT TRF:GRACE FASHION WE 000932346707) ]</t>
  </si>
  <si>
    <t>Sales - S&amp;D (Sales)Sales - S&amp;D (Sales) : 41573.8 cr.
IGST OUTPUT-TS (GST Liabilities) : 2078.7 cr.</t>
  </si>
  <si>
    <t>[ Against PV0525623-24 Dated: 09-06-2023, (Doc No.:  Doc. dt.:  Doc Amt: Rs. 180000.00),  Adjusted Amt: Rs. 43652.50 (Remarks: NEFT TRF:GRACE FASHION WE 000932346707) ]</t>
  </si>
  <si>
    <t>NEFT TRF:GRACE FASHION WE 000816322590</t>
  </si>
  <si>
    <t>[ Against FFCS22-23-004926 Dated: 18-11-2022, (Doc No.:  Doc. dt.:  Doc Amt: Rs. 96489.29),  Adjusted Amt: Rs. 23767.36 ]
[ Against FFCS22-23-004855 Dated: 16-11-2022, (Doc No.:  Doc. dt.:  Doc Amt: Rs. 91565.52),  Adjusted Amt: Rs. 76232.64 ]</t>
  </si>
  <si>
    <t>Sales - S&amp;D (Sales)Sales - S&amp;D (Sales) : 202413.38 cr.
IGST OUTPUT-TS (GST Liabilities) : 10545.42 cr.</t>
  </si>
  <si>
    <t>[ Against PV0542723-24 Dated: 12-06-2023, (Doc No.:  Doc. dt.:  Doc Amt: Rs. 100000.00),  Adjusted Amt: Rs. 100000.00 (Remarks: NEFT TRF:GRACE FASHION WE 000934877020) ]
[ Against PV0577923-24 Dated: 15-06-2023, (Doc No.:  Doc. dt.:  Doc Amt: Rs. 190000.00),  Adjusted Amt: Rs. 13586.78 (Remarks: NEFT TRF:GRACE FASHION WE 000938874426) ]
[ Against PV0525623-24 Dated: 09-06-2023, (Doc No.:  Doc. dt.:  Doc Amt: Rs. 180000.00),  Adjusted Amt: Rs. 99372.02 (Remarks: NEFT TRF:GRACE FASHION WE 000932346707) ]</t>
  </si>
  <si>
    <t>Sales - S&amp;D (Sales)Sales - S&amp;D (Sales) : 69577.52 cr.
IGST OUTPUT-TS (GST Liabilities) : 3478.88 cr.</t>
  </si>
  <si>
    <t>[ Against PV0577923-24 Dated: 15-06-2023, (Doc No.:  Doc. dt.:  Doc Amt: Rs. 190000.00),  Adjusted Amt: Rs. 73056.40 (Remarks: NEFT TRF:GRACE FASHION WE 000938874426) ]</t>
  </si>
  <si>
    <t>NEFT TRF:GRACE FASHION WE 000820497007</t>
  </si>
  <si>
    <t>[ Against FFCS22-23-004977 Dated: 19-11-2022, (Doc No.:  Doc. dt.:  Doc Amt: Rs. 167667.05),  Adjusted Amt: Rs. 27278.07 ]
[ Against FFCS22-23-004926 Dated: 18-11-2022, (Doc No.:  Doc. dt.:  Doc Amt: Rs. 96489.29),  Adjusted Amt: Rs. 72721.93 ]</t>
  </si>
  <si>
    <t>Sales - S&amp;D (Sales)Sales - S&amp;D (Sales) : 207346.93 cr.
IGST OUTPUT-TS (GST Liabilities) : 14525.64 cr.</t>
  </si>
  <si>
    <t>[ Against PV0577923-24 Dated: 15-06-2023, (Doc No.:  Doc. dt.:  Doc Amt: Rs. 190000.00),  Adjusted Amt: Rs. 103356.82 (Remarks: NEFT TRF:GRACE FASHION WE 000938874426) ]
[ Against PV0602623-24 Dated: 19-06-2023, (Doc No.:  Doc. dt.:  Doc Amt: Rs. 170000.00),  Adjusted Amt: Rs. 118515.75 (Remarks: NEFT TRF:GRACE FASHION WE 000942832566) ]</t>
  </si>
  <si>
    <t>NEFT TRF:GRACE FASHION WE 000824063142</t>
  </si>
  <si>
    <t>[ Against FFCS22-23-004977 Dated: 19-11-2022, (Doc No.:  Doc. dt.:  Doc Amt: Rs. 167667.05),  Adjusted Amt: Rs. 100000.00 ]</t>
  </si>
  <si>
    <t>Sales - S&amp;D (Sales)Sales - S&amp;D (Sales) : 218081.76 cr.
IGST OUTPUT-TS (GST Liabilities) : 17324.82 cr.</t>
  </si>
  <si>
    <t>[ Against PV0660623-24 Dated: 26-06-2023, (Doc No.:  Doc. dt.:  Doc Amt: Rs. 250000.00),  Adjusted Amt: Rs. 53922.33 (Remarks: RTGS TRF:GRACE FASHION WE RTGS - UBINH23177945965) ]
[ Against PV0602623-24 Dated: 19-06-2023, (Doc No.:  Doc. dt.:  Doc Amt: Rs. 170000.00),  Adjusted Amt: Rs. 51484.25 (Remarks: NEFT TRF:GRACE FASHION WE 000942832566) ]
[ Against PV0630023-24 Dated: 22-06-2023, (Doc No.:  Doc. dt.:  Doc Amt: Rs. 130000.00),  Adjusted Amt: Rs. 130000.00 (Remarks: NEFT TRF:GRACE FASHION WE 000946274130) ]</t>
  </si>
  <si>
    <t>Sales - S&amp;D (Sales)Sales - S&amp;D (Sales) : 151108.81 cr.
IGST OUTPUT-TS (GST Liabilities) : 8103.65 cr.</t>
  </si>
  <si>
    <t>[ Against PV0660623-24 Dated: 26-06-2023, (Doc No.:  Doc. dt.:  Doc Amt: Rs. 250000.00),  Adjusted Amt: Rs. 159212.46 (Remarks: RTGS TRF:GRACE FASHION WE RTGS - UBINH23177945965) ]</t>
  </si>
  <si>
    <t>NEFT TRF:GRACE FASHION WE 000829580834</t>
  </si>
  <si>
    <t>[ Against FFCS22-23-005116 Dated: 23-11-2022, (Doc No.:  Doc. dt.:  Doc Amt: Rs. 108441.98),  Adjusted Amt: Rs. 59611.02 ]
[ Against FFCS22-23-004977 Dated: 19-11-2022, (Doc No.:  Doc. dt.:  Doc Amt: Rs. 167667.05),  Adjusted Amt: Rs. 40388.98 ]</t>
  </si>
  <si>
    <t>Sales - S&amp;D (Sales)Sales - S&amp;D (Sales) : 70865.92 cr.
IGST OUTPUT-TS (GST Liabilities) : 4502.46 cr.</t>
  </si>
  <si>
    <t>[ Against PV0660623-24 Dated: 26-06-2023, (Doc No.:  Doc. dt.:  Doc Amt: Rs. 250000.00),  Adjusted Amt: Rs. 36865.21 (Remarks: RTGS TRF:GRACE FASHION WE RTGS - UBINH23177945965) ]
[ Against PV0678323-24 Dated: 28-06-2023, (Doc No.:  Doc. dt.:  Doc Amt: Rs. 100000.00),  Adjusted Amt: Rs. 38503.17 (Remarks: NEFT TRF:GRACE FASHION WE 000953073711) ]</t>
  </si>
  <si>
    <t>NEFT TRF:GRACE FASHION WE 000836985583</t>
  </si>
  <si>
    <t>[ Against FFCS22-23-005156 Dated: 24-11-2022, (Doc No.:  Doc. dt.:  Doc Amt: Rs. 127326.55),  Adjusted Amt: Rs. 51169.04 ]
[ Against FFCS22-23-005116 Dated: 23-11-2022, (Doc No.:  Doc. dt.:  Doc Amt: Rs. 108441.98),  Adjusted Amt: Rs. 48830.96 ]</t>
  </si>
  <si>
    <t>Sales - S&amp;D (Sales)Sales - S&amp;D (Sales) : 177000.87 cr.
IGST OUTPUT-TS (GST Liabilities) : 9581.05 cr.</t>
  </si>
  <si>
    <t>[ Against PV0710723-24 Dated: 03-07-2023, (Doc No.:  Doc. dt.:  Doc Amt: Rs. 300000.00),  Adjusted Amt: Rs. 125085.09 (Remarks: RTGS TRF:GRACE FASHION WE RTGS - UBINH23184379629) ]
[ Against PV0678323-24 Dated: 28-06-2023, (Doc No.:  Doc. dt.:  Doc Amt: Rs. 100000.00),  Adjusted Amt: Rs. 61496.83 (Remarks: NEFT TRF:GRACE FASHION WE 000953073711) ]</t>
  </si>
  <si>
    <t>Sales - S&amp;D (Sales)Sales - S&amp;D (Sales) : 251499.15 cr.
IGST OUTPUT-TS (GST Liabilities) : 16682.2 cr.</t>
  </si>
  <si>
    <t>[ Against PV0779623-24 Dated: 10-07-2023, (Doc No.:  Doc. dt.:  Doc Amt: Rs. 200000.00),  Adjusted Amt: Rs. 93266.44 (Remarks: RTGS TRF:GRACE FASHION WE RTGS - UBINH23191836352) ]
[ Against PV0710723-24 Dated: 03-07-2023, (Doc No.:  Doc. dt.:  Doc Amt: Rs. 300000.00),  Adjusted Amt: Rs. 174914.91 (Remarks: RTGS TRF:GRACE FASHION WE RTGS - UBINH23184379629) ]</t>
  </si>
  <si>
    <t>RTGS TRF:GRACE FASHION WE RTGS - UBINH23076621092</t>
  </si>
  <si>
    <t>[ Against FFCS22-23-005250 Dated: 26-11-2022, (Doc No.:  Doc. dt.:  Doc Amt: Rs. 165523.29),  Adjusted Amt: Rs. 123842.49 ]
[ Against FFCS22-23-005156 Dated: 24-11-2022, (Doc No.:  Doc. dt.:  Doc Amt: Rs. 127326.55),  Adjusted Amt: Rs. 76157.51 ]</t>
  </si>
  <si>
    <t>NEFT TRF:GRACE FASHION WE 000844801252</t>
  </si>
  <si>
    <t>[ Against FFCS22-23-005400 Dated: 01-12-2022, (Doc No.:  Doc. dt.:  Doc Amt: Rs. 83211.62),  Adjusted Amt: Rs. 58319.20 ]
[ Against FFCS22-23-005250 Dated: 26-11-2022, (Doc No.:  Doc. dt.:  Doc Amt: Rs. 165523.29),  Adjusted Amt: Rs. 41680.80 ]</t>
  </si>
  <si>
    <t>SINGAPUR BALES (ADVICE BY SRIKANTH SIR)</t>
  </si>
  <si>
    <t>IGST OUTPUT-TS (GST Liabilities)
SINGAPUR BALES (ADVICE BY SRIKANTH SIR)IGST OUTPUT-TS (GST Liabilities)
SINGAPUR BALES (ADVICE BY SRIKANTH SIR) : 8525.34 cr.
Sales - S&amp;D (Sales)
SINGAPUR BALES (ADVICE BY SRIKANTH SIR) : 104147.15 cr.</t>
  </si>
  <si>
    <t>[ Against PV0779623-24 Dated: 10-07-2023, (Doc No.:  Doc. dt.:  Doc Amt: Rs. 200000.00),  Adjusted Amt: Rs. 106733.56 (Remarks: RTGS TRF:GRACE FASHION WE RTGS - UBINH23191836352) ]
[ Against PV0798923-24 Dated: 13-07-2023, (Doc No.:  Doc. dt.:  Doc Amt: Rs. 150000.00),  Adjusted Amt: Rs. 5938.93 (Remarks: NEFT TRF:GRACE FASHION WE 000972279197) ]</t>
  </si>
  <si>
    <t>Sales - S&amp;D (Sales)Sales - S&amp;D (Sales) : 216175.46 cr.
IGST OUTPUT-TS (GST Liabilities) : 12462.27 cr.</t>
  </si>
  <si>
    <t>[ Against PV0818223-24 Dated: 17-07-2023, (Doc No.:  Doc. dt.:  Doc Amt: Rs. 130000.00),  Adjusted Amt: Rs. 84576.66 (Remarks: NEFT TRF:GRACE FASHION WE 000976236346) ]
[ Against PV0798923-24 Dated: 13-07-2023, (Doc No.:  Doc. dt.:  Doc Amt: Rs. 150000.00),  Adjusted Amt: Rs. 144061.07 (Remarks: NEFT TRF:GRACE FASHION WE 000972279197) ]</t>
  </si>
  <si>
    <t>NEFT TRF:GRACE FASHION WE 000849211116</t>
  </si>
  <si>
    <t>[ Against FFCS22-23-005442 Dated: 02-12-2022, (Doc No.:  Doc. dt.:  Doc Amt: Rs. 86069.67),  Adjusted Amt: Rs. 75107.58 ]
[ Against FFCS22-23-005400 Dated: 01-12-2022, (Doc No.:  Doc. dt.:  Doc Amt: Rs. 83211.62),  Adjusted Amt: Rs. 24892.42 ]</t>
  </si>
  <si>
    <t>NEFT TRF:GRACE FASHION WE 000851830059</t>
  </si>
  <si>
    <t>[ Against FFCS22-23-005516 Dated: 05-12-2022, (Doc No.:  Doc. dt.:  Doc Amt: Rs. 74019.84),  Adjusted Amt: Rs. 74019.84 ]
[ Against FFCS22-23-005608 Dated: 08-12-2022, (Doc No.:  Doc. dt.:  Doc Amt: Rs. 110330.55),  Adjusted Amt: Rs. 15018.07 ]
[ Against FFCS22-23-005442 Dated: 02-12-2022, (Doc No.:  Doc. dt.:  Doc Amt: Rs. 86069.67),  Adjusted Amt: Rs. 10962.09 ]</t>
  </si>
  <si>
    <t>Sales - S&amp;D (Sales)Sales - S&amp;D (Sales) : 42619.17 cr.
IGST OUTPUT-TS (GST Liabilities) : 5114.3 cr.</t>
  </si>
  <si>
    <t>[ Against PV0818223-24 Dated: 17-07-2023, (Doc No.:  Doc. dt.:  Doc Amt: Rs. 130000.00),  Adjusted Amt: Rs. 45423.34 (Remarks: NEFT TRF:GRACE FASHION WE 000976236346) ]
[ Against PV0871223-24 Dated: 21-07-2023, (Doc No.:  Doc. dt.:  Doc Amt: Rs. 285000.00),  Adjusted Amt: Rs. 2310.13 (Remarks: RTGS TRF:GRACE FASHION WE RTGS - UBINH23202513389) ]</t>
  </si>
  <si>
    <t>NEFT TRF:GRACE FASHION WE 000857296094</t>
  </si>
  <si>
    <t>[ Against FFCS22-23-005747 Dated: 12-12-2022, (Doc No.:  Doc. dt.:  Doc Amt: Rs. 219576.12),  Adjusted Amt: Rs. 4687.52 ]
[ Against FFCS22-23-005608 Dated: 08-12-2022, (Doc No.:  Doc. dt.:  Doc Amt: Rs. 110330.55),  Adjusted Amt: Rs. 95312.48 ]</t>
  </si>
  <si>
    <t>TDS PAYABLE (Provisions)
BEING SINGPORE TRIP HAS BEEN AMARTIAL EZHILARASAN GLORIA GNANAMANICAMTDS PAYABLE (Provisions)
BEING SINGPORE TRIP HAS BEEN AMARTIAL EZHILARASAN GLORIA GNANAMANICAM : 10090 cr.
SINGAPORE TRIP 2022-2023 (XIndirect Expenses) : 100900 cr.</t>
  </si>
  <si>
    <t>[ Against PV0871223-24 Dated: 21-07-2023, (Doc No.:  Doc. dt.:  Doc Amt: Rs. 285000.00),  Adjusted Amt: Rs. 110990.00 (Remarks: RTGS TRF:GRACE FASHION WE RTGS - UBINH23202513389) ]</t>
  </si>
  <si>
    <t>Business Promotion Charges (XIndirect Expenses)
BEING SINGAPORE TRIP EXPENSES PURPOSE</t>
  </si>
  <si>
    <t>NEFT TRF:GRACE FASHION WE 000860262597</t>
  </si>
  <si>
    <t>[ Against FFCS22-23-005747 Dated: 12-12-2022, (Doc No.:  Doc. dt.:  Doc Amt: Rs. 219576.12),  Adjusted Amt: Rs. 100000.00 ]</t>
  </si>
  <si>
    <t>Sales - S&amp;D (Sales)Sales - S&amp;D (Sales) : 41968.77 cr.
IGST OUTPUT-TS (GST Liabilities) : 2664.84 cr.</t>
  </si>
  <si>
    <t>[ Against PV0871223-24 Dated: 21-07-2023, (Doc No.:  Doc. dt.:  Doc Amt: Rs. 285000.00),  Adjusted Amt: Rs. 44633.61 (Remarks: RTGS TRF:GRACE FASHION WE RTGS - UBINH23202513389) ]</t>
  </si>
  <si>
    <t>Sales - S&amp;D (Sales)Sales - S&amp;D (Sales) : 135388.49 cr.
IGST OUTPUT-TS (GST Liabilities) : 7500.28 cr.</t>
  </si>
  <si>
    <t>[ Against PV0886023-24 Dated: 24-07-2023, (Doc No.:  Doc. dt.:  Doc Amt: Rs. 140000.00),  Adjusted Amt: Rs. 15822.51 (Remarks: NEFT TRF:GRACE FASHION WE 000983522810) ]
[ Against PV0871223-24 Dated: 21-07-2023, (Doc No.:  Doc. dt.:  Doc Amt: Rs. 285000.00),  Adjusted Amt: Rs. 127066.26 (Remarks: RTGS TRF:GRACE FASHION WE RTGS - UBINH23202513389) ]</t>
  </si>
  <si>
    <t>NEFT TRF:GRACE FASHION WE 000864092120</t>
  </si>
  <si>
    <t>Sales - S&amp;D (Sales)Sales - S&amp;D (Sales) : 41907.38 cr.
IGST OUTPUT-TS (GST Liabilities) : 2095.37 cr.</t>
  </si>
  <si>
    <t>[ Against PV0886023-24 Dated: 24-07-2023, (Doc No.:  Doc. dt.:  Doc Amt: Rs. 140000.00),  Adjusted Amt: Rs. 44002.75 (Remarks: NEFT TRF:GRACE FASHION WE 000983522810) ]</t>
  </si>
  <si>
    <t>Sales - S&amp;D (Sales)Sales - S&amp;D (Sales) : 43020.84 cr.
IGST OUTPUT-TS (GST Liabilities) : 3096.57 cr.</t>
  </si>
  <si>
    <t>[ Against PV0886023-24 Dated: 24-07-2023, (Doc No.:  Doc. dt.:  Doc Amt: Rs. 140000.00),  Adjusted Amt: Rs. 46117.41 (Remarks: NEFT TRF:GRACE FASHION WE 000983522810) ]</t>
  </si>
  <si>
    <t>Sales - S&amp;D (Sales)Sales - S&amp;D (Sales) : 129692.44 cr.
IGST OUTPUT-TS (GST Liabilities) : 8698.11 cr.</t>
  </si>
  <si>
    <t>[ Against PV0990023-24 Dated: 07-08-2023, (Doc No.:  Doc. dt.:  Doc Amt: Rs. 350000.00),  Adjusted Amt: Rs. 104333.22 (Remarks: RTGS TRF:GRACE FASHION WE RTGS - UBINH23219458678) ]
[ Against PV0886023-24 Dated: 24-07-2023, (Doc No.:  Doc. dt.:  Doc Amt: Rs. 140000.00),  Adjusted Amt: Rs. 34057.33 (Remarks: NEFT TRF:GRACE FASHION WE 000983522810) ]</t>
  </si>
  <si>
    <t>RTGS TRF:GRACE FASHION WE RTGS - UBINH23100210121</t>
  </si>
  <si>
    <t>[ Against FFCS22-23-005868 Dated: 15-12-2022, (Doc No.:  Doc. dt.:  Doc Amt: Rs. 97011.78),  Adjusted Amt: Rs. 52840.37 ]
[ Against FFCS22-23-005821 Dated: 14-12-2022, (Doc No.:  Doc. dt.:  Doc Amt: Rs. 132271.03),  Adjusted Amt: Rs. 132271.03 ]
[ Against FFCS22-23-005747 Dated: 12-12-2022, (Doc No.:  Doc. dt.:  Doc Amt: Rs. 219576.12),  Adjusted Amt: Rs. 14888.60 ]</t>
  </si>
  <si>
    <t>Sales - S&amp;D (Sales)Sales - S&amp;D (Sales) : 42408.75 cr.
IGST OUTPUT-TS (GST Liabilities) : 3029.46 cr.</t>
  </si>
  <si>
    <t>[ Against PV0990023-24 Dated: 07-08-2023, (Doc No.:  Doc. dt.:  Doc Amt: Rs. 350000.00),  Adjusted Amt: Rs. 45438.21 (Remarks: RTGS TRF:GRACE FASHION WE RTGS - UBINH23219458678) ]</t>
  </si>
  <si>
    <t>NEFT TRF:GRACE FASHION WE 000872017542</t>
  </si>
  <si>
    <t>[ Against T-FFC-0051-22-23 Dated: 23-12-2022, (Doc No.:  Doc. dt.:  Doc Amt: Rs. 63104.84),  Adjusted Amt: Rs. 3356.38 (Remarks: SUMAN SIR) ]
[ Against FFCS22-23-005950 Dated: 17-12-2022, (Doc No.:  Doc. dt.:  Doc Amt: Rs. 52472.21),  Adjusted Amt: Rs. 52472.21 ]
[ Against FFCS22-23-005868 Dated: 15-12-2022, (Doc No.:  Doc. dt.:  Doc Amt: Rs. 97011.78),  Adjusted Amt: Rs. 44171.41 ]</t>
  </si>
  <si>
    <t>Sales - S&amp;D (Sales)Sales - S&amp;D (Sales) : 41296.83 cr.
IGST OUTPUT-TS (GST Liabilities) : 2786.63 cr.</t>
  </si>
  <si>
    <t>[ Against PV0990023-24 Dated: 07-08-2023, (Doc No.:  Doc. dt.:  Doc Amt: Rs. 350000.00),  Adjusted Amt: Rs. 44083.46 (Remarks: RTGS TRF:GRACE FASHION WE RTGS - UBINH23219458678) ]</t>
  </si>
  <si>
    <t>Sales - S&amp;D (Sales)Sales - S&amp;D (Sales) : 96363.39 cr.
IGST OUTPUT-TS (GST Liabilities) : 6764.48 cr.</t>
  </si>
  <si>
    <t>[ Against PV0990023-24 Dated: 07-08-2023, (Doc No.:  Doc. dt.:  Doc Amt: Rs. 350000.00),  Adjusted Amt: Rs. 103127.87 (Remarks: RTGS TRF:GRACE FASHION WE RTGS - UBINH23219458678) ]</t>
  </si>
  <si>
    <t>RTGS TRF:GRACE FASHION WE RTGS - UBINH23107675512</t>
  </si>
  <si>
    <t>[ Against FFCS22-23-006233 Dated: 24-12-2022, (Doc No.:  Doc. dt.:  Doc Amt: Rs. 183765.22),  Adjusted Amt: Rs. 140251.54 ]
[ Against T-FFC-0051-22-23 Dated: 23-12-2022, (Doc No.:  Doc. dt.:  Doc Amt: Rs. 63104.84),  Adjusted Amt: Rs. 59748.46 (Remarks: SUMAN SIR) ]</t>
  </si>
  <si>
    <t>Sales - S&amp;D (Sales)Sales - S&amp;D (Sales) : 102108.77 cr.
IGST OUTPUT-TS (GST Liabilities) : 5105.45 cr.</t>
  </si>
  <si>
    <t>[ Against PV0990023-24 Dated: 07-08-2023, (Doc No.:  Doc. dt.:  Doc Amt: Rs. 350000.00),  Adjusted Amt: Rs. 53017.24 (Remarks: RTGS TRF:GRACE FASHION WE RTGS - UBINH23219458678) ]
[ Against PV1031823-24 Dated: 11-08-2023, (Doc No.:  Doc. dt.:  Doc Amt: Rs. 93583.00),  Adjusted Amt: Rs. 54196.98 (Remarks: NEFT TRF:GRACE FASHION WE 001006692261) ]</t>
  </si>
  <si>
    <t>NEFT TRF:GRACE FASHION WE 000877850225</t>
  </si>
  <si>
    <t>[ Against FFCS22-23-006461 Dated: 29-12-2022, (Doc No.:  Doc. dt.:  Doc Amt: Rs. 223366.31),  Adjusted Amt: Rs. 72122.20 ]
[ Against FFCS22-23-006420 Dated: 28-12-2022, (Doc No.:  Doc. dt.:  Doc Amt: Rs. 84364.12),  Adjusted Amt: Rs. 84364.12 ]
[ Against FFCS22-23-006233 Dated: 24-12-2022, (Doc No.:  Doc. dt.:  Doc Amt: Rs. 183765.22),  Adjusted Amt: Rs. 43513.68 ]</t>
  </si>
  <si>
    <t>Sales - S&amp;D (Sales)Sales - S&amp;D (Sales) : 128370.36 cr.
IGST OUTPUT-TS (GST Liabilities) : 8899.72 cr.</t>
  </si>
  <si>
    <t>[ Against PV1031823-24 Dated: 11-08-2023, (Doc No.:  Doc. dt.:  Doc Amt: Rs. 93583.00),  Adjusted Amt: Rs. 39386.02 (Remarks: NEFT TRF:GRACE FASHION WE 001006692261) ]</t>
  </si>
  <si>
    <t>NEFT TRF:GRACE FASHION WE 000882000627</t>
  </si>
  <si>
    <t>[ Against FFCS22-23-006461 Dated: 29-12-2022, (Doc No.:  Doc. dt.:  Doc Amt: Rs. 223366.31),  Adjusted Amt: Rs. 100000.00 ]</t>
  </si>
  <si>
    <t>Sales - S&amp;D (Sales)Sales - S&amp;D (Sales) : 287172.65 cr.
IGST OUTPUT-TS (GST Liabilities) : 22709.59 cr.</t>
  </si>
  <si>
    <t>RTGS TRF:GRACE FASHION WE RTGS - UBINH23118412482</t>
  </si>
  <si>
    <t>[ Against FFCS22-23-006793 Dated: 06-01-2023, (Doc No.:  Doc. dt.:  Doc Amt: Rs. 84326.49),  Adjusted Amt: Rs. 50225.19 ]
[ Against FFCS22-23-006650 Dated: 03-01-2023, (Doc No.:  Doc. dt.:  Doc Amt: Rs. 98530.70),  Adjusted Amt: Rs. 98530.70 ]
[ Against FFCS22-23-006461 Dated: 29-12-2022, (Doc No.:  Doc. dt.:  Doc Amt: Rs. 223366.31),  Adjusted Amt: Rs. 51244.11 ]</t>
  </si>
  <si>
    <t>RTGS TRF:GRACE FASHION WE RTGS - UBINH23129045832</t>
  </si>
  <si>
    <t>[ Against FFCS22-23-007095 Dated: 13-01-2023, (Doc No.:  Doc. dt.:  Doc Amt: Rs. 142165.71),  Adjusted Amt: Rs. 83857.67 ]
[ Against FFCS22-23-006892 Dated: 09-01-2023, (Doc No.:  Doc. dt.:  Doc Amt: Rs. 82041.03),  Adjusted Amt: Rs. 82041.03 ]
[ Against FFCS22-23-006793 Dated: 06-01-2023, (Doc No.:  Doc. dt.:  Doc Amt: Rs. 84326.49),  Adjusted Amt: Rs. 34101.30 ]</t>
  </si>
  <si>
    <t>Sales - S&amp;D (Sales)Sales - S&amp;D (Sales) : 178591.67 cr.
IGST OUTPUT-TS (GST Liabilities) : 13010.42 cr.</t>
  </si>
  <si>
    <t>Sales - S&amp;D (Sales)Sales - S&amp;D (Sales) : 594100.87 cr.
IGST OUTPUT-TS (GST Liabilities) : 35379.58 cr.</t>
  </si>
  <si>
    <t>NEFT TRF:GRACE FASHION WE 000899999531</t>
  </si>
  <si>
    <t>[ Against FFCS22-23-007239 Dated: 18-01-2023, (Doc No.:  Doc. dt.:  Doc Amt: Rs. 105622.41),  Adjusted Amt: Rs. 41691.96 ]
[ Against FFCS22-23-007095 Dated: 13-01-2023, (Doc No.:  Doc. dt.:  Doc Amt: Rs. 142165.71),  Adjusted Amt: Rs. 58308.04 ]</t>
  </si>
  <si>
    <t>Sales - S&amp;D (Sales)Sales - S&amp;D (Sales) : 188676.34 cr.
IGST OUTPUT-TS (GST Liabilities) : 9977.35 cr.</t>
  </si>
  <si>
    <t>RTGS TRF:GRACE FASHION WE RTGS - UBINH23135361211</t>
  </si>
  <si>
    <t>[ Against FFCS22-23-007607 Dated: 01-02-2023, (Doc No.:  Doc. dt.:  Doc Amt: Rs. 465359.67),  Adjusted Amt: Rs. 56737.69 ]
[ Against FFCS22-23-007446 Dated: 25-01-2023, (Doc No.:  Doc. dt.:  Doc Amt: Rs. 159331.86),  Adjusted Amt: Rs. 159331.86 ]
[ Against FFCS22-23-007239 Dated: 18-01-2023, (Doc No.:  Doc. dt.:  Doc Amt: Rs. 105622.41),  Adjusted Amt: Rs. 63930.45 ]</t>
  </si>
  <si>
    <t>Sales - S&amp;D (Sales)Sales - S&amp;D (Sales) : 242804.15 cr.
IGST OUTPUT-TS (GST Liabilities) : 15110.75 cr.</t>
  </si>
  <si>
    <t>NEFT TRF:GRACE FASHION WE 000908352002</t>
  </si>
  <si>
    <t>[ Against FFCS22-23-007607 Dated: 01-02-2023, (Doc No.:  Doc. dt.:  Doc Amt: Rs. 465359.67),  Adjusted Amt: Rs. 100000.00 ]</t>
  </si>
  <si>
    <t>Sales - S&amp;D (Sales)Sales - S&amp;D (Sales) : 231910.45 cr.
IGST OUTPUT-TS (GST Liabilities) : 11723.44 cr.</t>
  </si>
  <si>
    <t>Sales - S&amp;D (Sales)Sales - S&amp;D (Sales) : 581459.68 cr.
IGST OUTPUT-TS (GST Liabilities) : 49438.54 cr.</t>
  </si>
  <si>
    <t>Sales - S&amp;D (Sales)Sales - S&amp;D (Sales) : 214770.35 cr.
IGST OUTPUT-TS (GST Liabilities) : 17914.56 cr.</t>
  </si>
  <si>
    <t>RTGS TRF:GRACE FASHION WE RTGS - UBINH23142825332</t>
  </si>
  <si>
    <t>[ Against FFCS22-23-007607 Dated: 01-02-2023, (Doc No.:  Doc. dt.:  Doc Amt: Rs. 465359.67),  Adjusted Amt: Rs. 220000.00 ]</t>
  </si>
  <si>
    <t>NEFT TRF:GRACE FASHION WE 000914093267</t>
  </si>
  <si>
    <t>[ Against FFCS22-23-007778 Dated: 07-02-2023, (Doc No.:  Doc. dt.:  Doc Amt: Rs. 213853.00),  Adjusted Amt: Rs. 36378.02 ]
[ Against FFCS22-23-007607 Dated: 01-02-2023, (Doc No.:  Doc. dt.:  Doc Amt: Rs. 465359.67),  Adjusted Amt: Rs. 88621.98 ]</t>
  </si>
  <si>
    <t>Sales - S&amp;D (Sales)Sales - S&amp;D (Sales) : 789655.94 cr.
IGST OUTPUT-TS (GST Liabilities) : 58131.95 cr.</t>
  </si>
  <si>
    <t>Sales - S&amp;D (Sales)Sales - S&amp;D (Sales) : 418042.64 cr.
IGST OUTPUT-TS (GST Liabilities) : 23528.67 cr.</t>
  </si>
  <si>
    <t>NEFT TRF:GRACE FASHION WE 000916203883</t>
  </si>
  <si>
    <t>[ Against FFCS22-23-007778 Dated: 07-02-2023, (Doc No.:  Doc. dt.:  Doc Amt: Rs. 213853.00),  Adjusted Amt: Rs. 110000.00 ]</t>
  </si>
  <si>
    <t>RTGS TRF:GRACE FASHION WE RTGS - UBINH23149225183</t>
  </si>
  <si>
    <t>[ Against FFCS22-23-007932 Dated: 11-02-2023, (Doc No.:  Doc. dt.:  Doc Amt: Rs. 271486.94),  Adjusted Amt: Rs. 113282.88 ]
[ Against FFCS22-23-007836 Dated: 09-02-2023, (Doc No.:  Doc. dt.:  Doc Amt: Rs. 104242.14),  Adjusted Amt: Rs. 104242.14 ]
[ Against FFCS22-23-007778 Dated: 07-02-2023, (Doc No.:  Doc. dt.:  Doc Amt: Rs. 213853.00),  Adjusted Amt: Rs. 67474.98 ]</t>
  </si>
  <si>
    <t>Sales - S&amp;D (Sales)Sales - S&amp;D (Sales) : 116008.19 cr.
IGST OUTPUT-TS (GST Liabilities) : 9043.69 cr.</t>
  </si>
  <si>
    <t>RTGS TRF:GRACE FASHION WE RTGS - UBINH23153551928</t>
  </si>
  <si>
    <t>[ Against FFCS22-23-007979 Dated: 14-02-2023, (Doc No.:  Doc. dt.:  Doc Amt: Rs. 89733.75),  Adjusted Amt: Rs. 41795.94 ]
[ Against FFCS22-23-007932 Dated: 11-02-2023, (Doc No.:  Doc. dt.:  Doc Amt: Rs. 271486.94),  Adjusted Amt: Rs. 158204.06 ]</t>
  </si>
  <si>
    <t>Sales - S&amp;D (Sales)Sales - S&amp;D (Sales) : 181882.86 cr.
IGST OUTPUT-TS (GST Liabilities) : 11012.87 cr.</t>
  </si>
  <si>
    <t>Sales - S&amp;D (Sales)Sales - S&amp;D (Sales) : 254723.21 cr.
IGST OUTPUT-TS (GST Liabilities) : 19719.6 cr.</t>
  </si>
  <si>
    <t>RTGS TRF:GRACE FASHION WE RTGS - UBINH23156692238</t>
  </si>
  <si>
    <t>[ Against FFCS22-23-008139 Dated: 20-02-2023, (Doc No.:  Doc. dt.:  Doc Amt: Rs. 51896.50),  Adjusted Amt: Rs. 14921.02 ]
[ Against FFCS22-23-008051 Dated: 16-02-2023, (Doc No.:  Doc. dt.:  Doc Amt: Rs. 137141.17),  Adjusted Amt: Rs. 137141.17 ]
[ Against FFCS22-23-007979 Dated: 14-02-2023, (Doc No.:  Doc. dt.:  Doc Amt: Rs. 89733.75),  Adjusted Amt: Rs. 47937.81 ]</t>
  </si>
  <si>
    <t>Sales - S&amp;D (Sales)Sales - S&amp;D (Sales) : 247365.51 cr.
IGST OUTPUT-TS (GST Liabilities) : 15963.36 cr.</t>
  </si>
  <si>
    <t>Sales - S&amp;D (Sales)Sales - S&amp;D (Sales) : 201091.94 cr.
IGST OUTPUT-TS (GST Liabilities) : 10876.79 cr.</t>
  </si>
  <si>
    <t>NEFT TRF:GRACE FASHION WE 000932346707</t>
  </si>
  <si>
    <t>[ Against FFCS22-23-008261 Dated: 24-02-2023, (Doc No.:  Doc. dt.:  Doc Amt: Rs. 212958.80),  Adjusted Amt: Rs. 99372.02 ]
[ Against FFCS22-23-008183 Dated: 22-02-2023, (Doc No.:  Doc. dt.:  Doc Amt: Rs. 43652.50),  Adjusted Amt: Rs. 43652.50 ]
[ Against FFCS22-23-008139 Dated: 20-02-2023, (Doc No.:  Doc. dt.:  Doc Amt: Rs. 51896.50),  Adjusted Amt: Rs. 36975.48 ]</t>
  </si>
  <si>
    <t>Sales - S&amp;D (Sales)Sales - S&amp;D (Sales) : 182972.27 cr.
IGST OUTPUT-TS (GST Liabilities) : 9148.6 cr.</t>
  </si>
  <si>
    <t>NEFT TRF:GRACE FASHION WE 000934877020</t>
  </si>
  <si>
    <t>[ Against FFCS22-23-008261 Dated: 24-02-2023, (Doc No.:  Doc. dt.:  Doc Amt: Rs. 212958.80),  Adjusted Amt: Rs. 100000.00 ]</t>
  </si>
  <si>
    <t>NEFT TRF:GRACE FASHION WE 000938874426</t>
  </si>
  <si>
    <t>[ Against FFCS22-23-008409 Dated: 01-03-2023, (Doc No.:  Doc. dt.:  Doc Amt: Rs. 221872.57),  Adjusted Amt: Rs. 103356.82 ]
[ Against FFCS22-23-008311 Dated: 25-02-2023, (Doc No.:  Doc. dt.:  Doc Amt: Rs. 73056.40),  Adjusted Amt: Rs. 73056.40 ]
[ Against FFCS22-23-008261 Dated: 24-02-2023, (Doc No.:  Doc. dt.:  Doc Amt: Rs. 212958.80),  Adjusted Amt: Rs. 13586.78 ]</t>
  </si>
  <si>
    <t>Sales - S&amp;D (Sales)Sales - S&amp;D (Sales) : 204815.92 cr.
IGST OUTPUT-TS (GST Liabilities) : 10240.78 cr.</t>
  </si>
  <si>
    <t>Sales - S&amp;D (Sales)Sales - S&amp;D (Sales) : 253002.38 cr.
IGST OUTPUT-TS (GST Liabilities) : 15249.17 cr.</t>
  </si>
  <si>
    <t>NEFT TRF:GRACE FASHION WE 000942832566</t>
  </si>
  <si>
    <t>[ Against FFCS22-23-008462 Dated: 03-03-2023, (Doc No.:  Doc. dt.:  Doc Amt: Rs. 235406.58),  Adjusted Amt: Rs. 51484.25 ]
[ Against FFCS22-23-008409 Dated: 01-03-2023, (Doc No.:  Doc. dt.:  Doc Amt: Rs. 221872.57),  Adjusted Amt: Rs. 118515.75 ]</t>
  </si>
  <si>
    <t>Sales - S&amp;D (Sales)Sales - S&amp;D (Sales) : 496383.18 cr.
IGST OUTPUT-TS (GST Liabilities) : 28880.06 cr.</t>
  </si>
  <si>
    <t>Sales - S&amp;D (Sales)Sales - S&amp;D (Sales) : 521053.77 cr.
IGST OUTPUT-TS (GST Liabilities) : 30054.11 cr.</t>
  </si>
  <si>
    <t>NEFT TRF:GRACE FASHION WE 000946274130</t>
  </si>
  <si>
    <t>[ Against FFCS22-23-008462 Dated: 03-03-2023, (Doc No.:  Doc. dt.:  Doc Amt: Rs. 235406.58),  Adjusted Amt: Rs. 130000.00 ]</t>
  </si>
  <si>
    <t>Sales - S&amp;D (Sales)Sales - S&amp;D (Sales) : 302652.31 cr.
IGST OUTPUT-TS (GST Liabilities) : 19282.72 cr.</t>
  </si>
  <si>
    <t>RTGS TRF:GRACE FASHION WE RTGS - UBINH23177945965</t>
  </si>
  <si>
    <t>[ Against FFCS22-23-008590 Dated: 08-03-2023, (Doc No.:  Doc. dt.:  Doc Amt: Rs. 75368.38),  Adjusted Amt: Rs. 36865.21 ]
[ Against FFCS22-23-008536 Dated: 06-03-2023, (Doc No.:  Doc. dt.:  Doc Amt: Rs. 159212.46),  Adjusted Amt: Rs. 159212.46 ]
[ Against FFCS22-23-008462 Dated: 03-03-2023, (Doc No.:  Doc. dt.:  Doc Amt: Rs. 235406.58),  Adjusted Amt: Rs. 53922.33 ]</t>
  </si>
  <si>
    <t>NEFT TRF:GRACE FASHION WE 000953073711</t>
  </si>
  <si>
    <t>[ Against FFCS22-23-008794 Dated: 14-03-2023, (Doc No.:  Doc. dt.:  Doc Amt: Rs. 186581.92),  Adjusted Amt: Rs. 61496.83 ]
[ Against FFCS22-23-008590 Dated: 08-03-2023, (Doc No.:  Doc. dt.:  Doc Amt: Rs. 75368.38),  Adjusted Amt: Rs. 38503.17 ]</t>
  </si>
  <si>
    <t>GRACE FASHION WEAR   - PUDUCHERRY	7978700		5000000	2978700	2978.69981</t>
  </si>
  <si>
    <t>TAX COLLECTED AT SOURCE-TCS (SALES) (Sundry Creditors)</t>
  </si>
  <si>
    <t>Unposted</t>
  </si>
  <si>
    <t>Sales - S&amp;D (Sales)Sales - S&amp;D (Sales) : 906034.49 cr.
IGST OUTPUT-TS (GST Liabilities) : 59351.57 cr.</t>
  </si>
  <si>
    <t>RTGS TRF:GRACE FASHION WE RTGS - UBINH23184379629</t>
  </si>
  <si>
    <t>[ Against FFCS22-23-008895 Dated: 17-03-2023, (Doc No.:  Doc. dt.:  Doc Amt: Rs. 268181.35),  Adjusted Amt: Rs. 174914.91 ]
[ Against FFCS22-23-008794 Dated: 14-03-2023, (Doc No.:  Doc. dt.:  Doc Amt: Rs. 186581.92),  Adjusted Amt: Rs. 125085.09 ]</t>
  </si>
  <si>
    <t>TAX COLLECTED AT SOURCE-TCS (SALES) (Sundry Creditors)TAX COLLECTED AT SOURCE-TCS (SALES) (Sundry Creditors) : 453.94 cr.
Sales - S&amp;D (Sales) : 428491.96 cr.
IGST OUTPUT-TS (GST Liabilities) : 25452.4 cr.</t>
  </si>
  <si>
    <t>RTGS TRF:GRACE FASHION WE RTGS - UBINH23191836352</t>
  </si>
  <si>
    <t>[ Against FFCS22-23-009063 Dated: 22-03-2023, (Doc No.:  Doc. dt.:  Doc Amt: Rs. 112672.49),  Adjusted Amt: Rs. 106733.56 (Remarks: SINGAPUR BALES (ADVICE BY SRIKANTH SIR)) ]
[ Against FFCS22-23-008895 Dated: 17-03-2023, (Doc No.:  Doc. dt.:  Doc Amt: Rs. 268181.35),  Adjusted Amt: Rs. 93266.44 ]</t>
  </si>
  <si>
    <t>TAX COLLECTED AT SOURCE-TCS (SALES) (Sundry Creditors)TAX COLLECTED AT SOURCE-TCS (SALES) (Sundry Creditors) : 372.21 cr.
Sales - S&amp;D (Sales) : 346587.28 cr.
IGST OUTPUT-TS (GST Liabilities) : 25627.19 cr.</t>
  </si>
  <si>
    <t>NEFT TRF:GRACE FASHION WE 000972279197</t>
  </si>
  <si>
    <t>[ Against FFCS22-23-009081 Dated: 23-03-2023, (Doc No.:  Doc. dt.:  Doc Amt: Rs. 228637.73),  Adjusted Amt: Rs. 144061.07 ]
[ Against FFCS22-23-009063 Dated: 22-03-2023, (Doc No.:  Doc. dt.:  Doc Amt: Rs. 112672.49),  Adjusted Amt: Rs. 5938.93 (Remarks: SINGAPUR BALES (ADVICE BY SRIKANTH SIR)) ]</t>
  </si>
  <si>
    <t>TAX COLLECTED AT SOURCE-TCS (SALES) (Sundry Creditors)TAX COLLECTED AT SOURCE-TCS (SALES) (Sundry Creditors) : 139.2 cr.
Sales - S&amp;D (Sales) : 129753.09 cr.
IGST OUTPUT-TS (GST Liabilities) : 9443.11 cr.</t>
  </si>
  <si>
    <t>NEFT TRF:GRACE FASHION WE 000976236346</t>
  </si>
  <si>
    <t>[ Against FFCS22-23-009251 Dated: 28-03-2023, (Doc No.:  Doc. dt.:  Doc Amt: Rs. 47733.47),  Adjusted Amt: Rs. 45423.34 ]
[ Against FFCS22-23-009081 Dated: 23-03-2023, (Doc No.:  Doc. dt.:  Doc Amt: Rs. 228637.73),  Adjusted Amt: Rs. 84576.66 ]</t>
  </si>
  <si>
    <t>RTGS TRF:GRACE FASHION WE RTGS - UBINH23202513389</t>
  </si>
  <si>
    <t>[ Against FFCS23-24-000065 Dated: 04-04-2023, (Doc No.:  Doc. dt.:  Doc Amt: Rs. 44633.61),  Adjusted Amt: Rs. 44633.61 ]
[ Against DN/00003288/22-23 Dated: 31-03-2023, (Doc No.:  Doc. dt.:  Doc Amt: Rs. 110990.00),  Adjusted Amt: Rs. 110990.00 ]
[ Against FFCS22-23-009251 Dated: 28-03-2023, (Doc No.:  Doc. dt.:  Doc Amt: Rs. 47733.47),  Adjusted Amt: Rs. 2310.13 ]
[ Against FFCS23-24-000124 Dated: 05-04-2023, (Doc No.:  Doc. dt.:  Doc Amt: Rs. 142888.77),  Adjusted Amt: Rs. 127066.26 ]</t>
  </si>
  <si>
    <t>NEFT TRF:GRACE FASHION WE 000983522810</t>
  </si>
  <si>
    <t>[ Against FFCS23-24-000228 Dated: 08-04-2023, (Doc No.:  Doc. dt.:  Doc Amt: Rs. 46117.41),  Adjusted Amt: Rs. 46117.41 ]
[ Against FFCS23-24-000193 Dated: 07-04-2023, (Doc No.:  Doc. dt.:  Doc Amt: Rs. 44002.75),  Adjusted Amt: Rs. 44002.75 ]
[ Against FFCS23-24-000124 Dated: 05-04-2023, (Doc No.:  Doc. dt.:  Doc Amt: Rs. 142888.77),  Adjusted Amt: Rs. 15822.51 ]
[ Against FFCS23-24-000277 Dated: 10-04-2023, (Doc No.:  Doc. dt.:  Doc Amt: Rs. 138390.55),  Adjusted Amt: Rs. 34057.33 ]</t>
  </si>
  <si>
    <t>FFCS23-24-003186        965386	965.386</t>
  </si>
  <si>
    <t>RTGS TRF:GRACE FASHION WE RTGS - UBINH23219458678</t>
  </si>
  <si>
    <t>[ Against FFCS23-24-000493 Dated: 15-04-2023, (Doc No.:  Doc. dt.:  Doc Amt: Rs. 44083.46),  Adjusted Amt: Rs. 44083.46 ]
[ Against FFCS23-24-000338 Dated: 11-04-2023, (Doc No.:  Doc. dt.:  Doc Amt: Rs. 45438.21),  Adjusted Amt: Rs. 45438.21 ]
[ Against FFCS23-24-000277 Dated: 10-04-2023, (Doc No.:  Doc. dt.:  Doc Amt: Rs. 138390.55),  Adjusted Amt: Rs. 104333.22 ]
[ Against FFCS23-24-000538 Dated: 17-04-2023, (Doc No.:  Doc. dt.:  Doc Amt: Rs. 103127.87),  Adjusted Amt: Rs. 103127.87 ]
[ Against FFCS23-24-000615 Dated: 19-04-2023, (Doc No.:  Doc. dt.:  Doc Amt: Rs. 107214.22),  Adjusted Amt: Rs. 53017.24 ]</t>
  </si>
  <si>
    <t>NEFT TRF:GRACE FASHION WE 001006692261</t>
  </si>
  <si>
    <t>[ Against FFCS23-24-000703 Dated: 21-04-2023, (Doc No.:  Doc. dt.:  Doc Amt: Rs. 137270.08),  Adjusted Amt: Rs. 39386.02 ]
[ Against FFCS23-24-000615 Dated: 19-04-2023, (Doc No.:  Doc. dt.:  Doc Amt: Rs. 107214.22),  Adjusted Amt: Rs. 54196.98 ]</t>
  </si>
  <si>
    <t>Print Date: 14-08-2023 10:58</t>
  </si>
  <si>
    <t xml:space="preserve">M10  STORE </t>
  </si>
  <si>
    <t xml:space="preserve">S1  STORE </t>
  </si>
  <si>
    <t>Closing Balance</t>
  </si>
  <si>
    <t>LR number</t>
  </si>
  <si>
    <t>Sales Returns</t>
  </si>
  <si>
    <t>AR/AP</t>
  </si>
  <si>
    <t xml:space="preserve">Closing Balances </t>
  </si>
  <si>
    <t>Sale Invoice2 
(A)</t>
  </si>
  <si>
    <t>Sale return in MRP
(B)</t>
  </si>
  <si>
    <t>sale return after 25 % deduction 
(c)</t>
  </si>
  <si>
    <t>Voucher (AR/AP)
(D)</t>
  </si>
  <si>
    <t>Closing Balance 
(F)
A-(C+D)</t>
  </si>
  <si>
    <t>Grace Fashion Wear</t>
  </si>
  <si>
    <t>M10</t>
  </si>
  <si>
    <t>S1</t>
  </si>
  <si>
    <t>PV1051523-24</t>
  </si>
  <si>
    <t>FFCSC23-24-00818</t>
  </si>
  <si>
    <t>FFCSC23-24-00819</t>
  </si>
  <si>
    <t>FFCSC23-24-00821</t>
  </si>
  <si>
    <t>FFCSC23-24-00823</t>
  </si>
  <si>
    <t>FFCSC23-24-00824</t>
  </si>
  <si>
    <t>FFCSC23-24-00825</t>
  </si>
  <si>
    <t/>
  </si>
  <si>
    <t>GRACE FASHION WEAR</t>
  </si>
  <si>
    <t>FFCS23-24-005009</t>
  </si>
  <si>
    <t>FFCS23-24-005129</t>
  </si>
  <si>
    <t>FFCS23-24-005487</t>
  </si>
  <si>
    <t>FFCS23-24-005544</t>
  </si>
  <si>
    <t>FFCS23-24-005847</t>
  </si>
  <si>
    <t>FFCS23-24-005880</t>
  </si>
  <si>
    <t>FFCS23-24-006029</t>
  </si>
  <si>
    <t>FFCS23-24-006187</t>
  </si>
  <si>
    <t>FFCS23-24-006426</t>
  </si>
  <si>
    <t>FFCS23-24-006463</t>
  </si>
  <si>
    <t>FFCS23-24-006586</t>
  </si>
  <si>
    <t>FFCS23-24-006900</t>
  </si>
  <si>
    <t>FFCS23-24-007020</t>
  </si>
  <si>
    <t>FFCS23-24-007179</t>
  </si>
  <si>
    <t>FFCS23-24-007378</t>
  </si>
  <si>
    <t>FFCS23-24-007470</t>
  </si>
  <si>
    <t>FFCS23-24-007600</t>
  </si>
  <si>
    <t>FFCS23-24-007671</t>
  </si>
  <si>
    <t>FFCS23-24-007729</t>
  </si>
  <si>
    <t>FFCS23-24-007854</t>
  </si>
  <si>
    <t>FFCS23-24-007939</t>
  </si>
  <si>
    <t>FFCS23-24-008113</t>
  </si>
  <si>
    <t>FFCS23-24-008482</t>
  </si>
  <si>
    <t>FFCS23-24-008649</t>
  </si>
  <si>
    <t>FFCS23-24-008870</t>
  </si>
  <si>
    <t>FFCS23-24-009112</t>
  </si>
  <si>
    <t>FFCS23-24-009193</t>
  </si>
  <si>
    <t>FFCS23-24-009308</t>
  </si>
  <si>
    <t>FFCS23-24-009480</t>
  </si>
  <si>
    <t>FFCS23-24-009537</t>
  </si>
  <si>
    <t>FFCS23-24-009679</t>
  </si>
  <si>
    <t>FFCS23-24-009865</t>
  </si>
  <si>
    <t>FFCS23-24-009939</t>
  </si>
  <si>
    <t>FFCS23-24-010098</t>
  </si>
  <si>
    <t>FFCS23-24-010150</t>
  </si>
  <si>
    <t>FFCS23-24-010200</t>
  </si>
  <si>
    <t>FFCS23-24-010414</t>
  </si>
  <si>
    <t>FFCSC23-24-01338</t>
  </si>
  <si>
    <t>FFCSC23-24-01521</t>
  </si>
  <si>
    <t>PV1109523-24</t>
  </si>
  <si>
    <t>PV1144323-24</t>
  </si>
  <si>
    <t>PV1173023-24</t>
  </si>
  <si>
    <t>PV1218923-24</t>
  </si>
  <si>
    <t>PV1246823-24</t>
  </si>
  <si>
    <t>PV1274123-24</t>
  </si>
  <si>
    <t>PV1288523-24</t>
  </si>
  <si>
    <t>PV1306523-24</t>
  </si>
  <si>
    <t>PV1347423-24</t>
  </si>
  <si>
    <t>PV1372023-24</t>
  </si>
  <si>
    <t>PV1407823-24</t>
  </si>
  <si>
    <t>PV1420423-24</t>
  </si>
  <si>
    <t>PV1457423-24</t>
  </si>
  <si>
    <t>PV1608323-24</t>
  </si>
  <si>
    <t>PV1753823-24</t>
  </si>
  <si>
    <t>PV1808923-24</t>
  </si>
  <si>
    <t>PV1849223-24</t>
  </si>
  <si>
    <t>PV1925423-24</t>
  </si>
  <si>
    <t>PV2015123-24</t>
  </si>
  <si>
    <t>PV2092423-24</t>
  </si>
  <si>
    <t>PV2341423-24</t>
  </si>
  <si>
    <t>Debit note # 196</t>
  </si>
  <si>
    <t>Debit note # 197</t>
  </si>
  <si>
    <t>Debit note # 198</t>
  </si>
  <si>
    <t>Debit note # 199</t>
  </si>
  <si>
    <t>Debit note # 200</t>
  </si>
  <si>
    <t>Debit note # 203</t>
  </si>
  <si>
    <t>Debit note # 204</t>
  </si>
  <si>
    <t>Debit note # 229</t>
  </si>
  <si>
    <t>Debit note # 230</t>
  </si>
  <si>
    <t>Debit note # 231</t>
  </si>
  <si>
    <t>Debit note # 232</t>
  </si>
  <si>
    <t>Debit note # 233</t>
  </si>
  <si>
    <t>Debit note # 234</t>
  </si>
  <si>
    <t>Debit note # 235</t>
  </si>
  <si>
    <t>Debit note # 236</t>
  </si>
  <si>
    <t>Debit note # 237</t>
  </si>
  <si>
    <t>Debit note # 238</t>
  </si>
  <si>
    <t>Debit note # 239</t>
  </si>
  <si>
    <t>Debit note # 240</t>
  </si>
  <si>
    <t>Debit note # 241</t>
  </si>
  <si>
    <t>Debit note # 242</t>
  </si>
  <si>
    <t>Debit note # 243</t>
  </si>
  <si>
    <t>Debit note # 244</t>
  </si>
  <si>
    <t>Debit note # 245</t>
  </si>
  <si>
    <t>Debit note # 246</t>
  </si>
  <si>
    <t>PV2341523-24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</si>
</sst>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\-mm\-yyyy\ hh:mm"/>
    <numFmt numFmtId="179" formatCode="#,##0.00;\(#,##0.00\)"/>
    <numFmt numFmtId="180" formatCode="#,##0.0"/>
    <numFmt numFmtId="181" formatCode="#,##0.00000000"/>
    <numFmt numFmtId="182" formatCode="_ * #,##0_ ;_ * \-#,##0_ ;_ * &quot;-&quot;??_ ;_ @_ "/>
    <numFmt numFmtId="183" formatCode="#,##0.00_ ;\-#,##0.00\ "/>
    <numFmt numFmtId="184" formatCode="_-* #,##0.00_-;\-* #,##0.00_-;_-* &quot;-&quot;??_-;_-@_-"/>
  </numFmts>
  <fonts count="39">
    <font>
      <sz val="11"/>
      <name val="Calibri"/>
      <charset val="134"/>
    </font>
    <font>
      <sz val="14"/>
      <color theme="0"/>
      <name val="Calibri"/>
      <charset val="134"/>
    </font>
    <font>
      <sz val="16"/>
      <name val="Calibri"/>
      <charset val="134"/>
    </font>
    <font>
      <b/>
      <sz val="26"/>
      <color theme="0"/>
      <name val="Calibri"/>
      <charset val="134"/>
    </font>
    <font>
      <b/>
      <sz val="16"/>
      <color theme="0"/>
      <name val="Calibri"/>
      <charset val="134"/>
    </font>
    <font>
      <sz val="12"/>
      <color theme="1"/>
      <name val="Times New Roman"/>
      <charset val="134"/>
    </font>
    <font>
      <u/>
      <sz val="12"/>
      <color theme="1"/>
      <name val="Times New Roman"/>
      <charset val="134"/>
    </font>
    <font>
      <sz val="11"/>
      <color theme="0"/>
      <name val="Calibri"/>
      <charset val="134"/>
    </font>
    <font>
      <sz val="14"/>
      <name val="Calibri"/>
      <charset val="134"/>
    </font>
    <font>
      <b/>
      <sz val="28"/>
      <color theme="0"/>
      <name val="Calibri"/>
      <charset val="134"/>
    </font>
    <font>
      <sz val="9"/>
      <name val="Calibri"/>
      <charset val="134"/>
    </font>
    <font>
      <sz val="12"/>
      <name val="Calibri"/>
      <charset val="134"/>
    </font>
    <font>
      <b/>
      <sz val="13"/>
      <name val="Calibri"/>
      <charset val="134"/>
    </font>
    <font>
      <b/>
      <sz val="11"/>
      <name val="Calibri"/>
      <charset val="134"/>
    </font>
    <font>
      <b/>
      <sz val="9"/>
      <name val="Calibri"/>
      <charset val="134"/>
    </font>
    <font>
      <u/>
      <sz val="9"/>
      <color rgb="FF0000FF"/>
      <name val="Calibri"/>
      <charset val="134"/>
    </font>
    <font>
      <i/>
      <sz val="9"/>
      <color rgb="FF0000FF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color rgb="FF000000"/>
      <name val="Calibri"/>
      <charset val="134"/>
    </font>
    <font>
      <sz val="9"/>
      <color rgb="FF000000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176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7" borderId="10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8" borderId="13" applyNumberFormat="0" applyAlignment="0" applyProtection="0">
      <alignment vertical="center"/>
    </xf>
    <xf numFmtId="0" fontId="27" fillId="9" borderId="14" applyNumberFormat="0" applyAlignment="0" applyProtection="0">
      <alignment vertical="center"/>
    </xf>
    <xf numFmtId="0" fontId="28" fillId="9" borderId="13" applyNumberFormat="0" applyAlignment="0" applyProtection="0">
      <alignment vertical="center"/>
    </xf>
    <xf numFmtId="0" fontId="29" fillId="10" borderId="15" applyNumberFormat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12" fillId="0" borderId="0">
      <alignment horizontal="center" vertical="center" wrapText="1"/>
    </xf>
    <xf numFmtId="0" fontId="13" fillId="0" borderId="0">
      <alignment horizontal="center" vertical="center" wrapText="1"/>
    </xf>
    <xf numFmtId="0" fontId="16" fillId="0" borderId="9">
      <alignment horizontal="center" vertical="center" wrapText="1"/>
    </xf>
    <xf numFmtId="0" fontId="10" fillId="0" borderId="9">
      <alignment horizontal="right" vertical="center" wrapText="1"/>
    </xf>
    <xf numFmtId="0" fontId="10" fillId="0" borderId="0">
      <alignment horizontal="center" vertical="center" wrapText="1"/>
    </xf>
    <xf numFmtId="0" fontId="14" fillId="5" borderId="8">
      <alignment horizontal="left" vertical="center" wrapText="1"/>
    </xf>
    <xf numFmtId="0" fontId="14" fillId="5" borderId="8">
      <alignment horizontal="right" vertical="center" wrapText="1"/>
    </xf>
    <xf numFmtId="0" fontId="10" fillId="6" borderId="0">
      <alignment horizontal="left" vertical="top" wrapText="1"/>
    </xf>
    <xf numFmtId="0" fontId="15" fillId="6" borderId="0">
      <alignment horizontal="left" vertical="top" wrapText="1"/>
    </xf>
    <xf numFmtId="178" fontId="10" fillId="6" borderId="0">
      <alignment horizontal="left" vertical="top" wrapText="1"/>
    </xf>
    <xf numFmtId="179" fontId="10" fillId="6" borderId="0">
      <alignment horizontal="right" vertical="top" wrapText="1"/>
    </xf>
    <xf numFmtId="0" fontId="10" fillId="0" borderId="9">
      <alignment horizontal="left" vertical="center" wrapText="1"/>
    </xf>
  </cellStyleXfs>
  <cellXfs count="106">
    <xf numFmtId="0" fontId="0" fillId="0" borderId="0" xfId="0"/>
    <xf numFmtId="180" fontId="1" fillId="2" borderId="0" xfId="0" applyNumberFormat="1" applyFont="1" applyFill="1"/>
    <xf numFmtId="180" fontId="0" fillId="0" borderId="0" xfId="0" applyNumberFormat="1"/>
    <xf numFmtId="0" fontId="2" fillId="0" borderId="0" xfId="0" applyFont="1" applyAlignment="1">
      <alignment wrapText="1"/>
    </xf>
    <xf numFmtId="0" fontId="0" fillId="3" borderId="0" xfId="0" applyFill="1"/>
    <xf numFmtId="3" fontId="0" fillId="2" borderId="0" xfId="0" applyNumberFormat="1" applyFill="1"/>
    <xf numFmtId="3" fontId="1" fillId="2" borderId="0" xfId="0" applyNumberFormat="1" applyFont="1" applyFill="1"/>
    <xf numFmtId="0" fontId="3" fillId="2" borderId="1" xfId="0" applyFont="1" applyFill="1" applyBorder="1"/>
    <xf numFmtId="0" fontId="4" fillId="2" borderId="1" xfId="55" applyFont="1" applyFill="1" applyBorder="1" applyAlignment="1">
      <alignment horizontal="center" vertical="center" wrapText="1"/>
    </xf>
    <xf numFmtId="0" fontId="4" fillId="2" borderId="1" xfId="54" applyFont="1" applyFill="1" applyBorder="1" applyAlignment="1">
      <alignment horizontal="center" vertical="center" wrapText="1"/>
    </xf>
    <xf numFmtId="0" fontId="5" fillId="0" borderId="1" xfId="56" applyFont="1" applyFill="1" applyBorder="1" applyAlignment="1">
      <alignment horizontal="left" vertical="top"/>
    </xf>
    <xf numFmtId="0" fontId="6" fillId="0" borderId="1" xfId="57" applyFont="1" applyFill="1" applyBorder="1" applyAlignment="1">
      <alignment horizontal="left" vertical="top"/>
    </xf>
    <xf numFmtId="58" fontId="5" fillId="0" borderId="1" xfId="58" applyNumberFormat="1" applyFont="1" applyFill="1" applyBorder="1" applyAlignment="1">
      <alignment horizontal="left" vertical="top"/>
    </xf>
    <xf numFmtId="4" fontId="5" fillId="0" borderId="1" xfId="0" applyNumberFormat="1" applyFont="1" applyBorder="1"/>
    <xf numFmtId="0" fontId="5" fillId="0" borderId="1" xfId="0" applyFont="1" applyBorder="1"/>
    <xf numFmtId="3" fontId="7" fillId="2" borderId="0" xfId="0" applyNumberFormat="1" applyFont="1" applyFill="1"/>
    <xf numFmtId="3" fontId="8" fillId="0" borderId="0" xfId="0" applyNumberFormat="1" applyFont="1"/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3" fontId="9" fillId="2" borderId="1" xfId="0" applyNumberFormat="1" applyFont="1" applyFill="1" applyBorder="1" applyAlignment="1">
      <alignment horizontal="center"/>
    </xf>
    <xf numFmtId="0" fontId="4" fillId="2" borderId="0" xfId="55" applyFont="1" applyFill="1" applyBorder="1" applyAlignment="1">
      <alignment horizontal="center" vertical="center" wrapText="1"/>
    </xf>
    <xf numFmtId="0" fontId="4" fillId="4" borderId="0" xfId="55" applyFont="1" applyFill="1" applyBorder="1" applyAlignment="1">
      <alignment horizontal="center" vertical="center" wrapText="1"/>
    </xf>
    <xf numFmtId="0" fontId="5" fillId="0" borderId="0" xfId="0" applyFont="1"/>
    <xf numFmtId="181" fontId="0" fillId="0" borderId="0" xfId="0" applyNumberFormat="1"/>
    <xf numFmtId="4" fontId="0" fillId="0" borderId="0" xfId="0" applyNumberFormat="1" applyFont="1"/>
    <xf numFmtId="0" fontId="5" fillId="0" borderId="3" xfId="56" applyFont="1" applyFill="1" applyBorder="1" applyAlignment="1">
      <alignment horizontal="left" vertical="top"/>
    </xf>
    <xf numFmtId="0" fontId="6" fillId="0" borderId="3" xfId="57" applyFont="1" applyFill="1" applyBorder="1" applyAlignment="1">
      <alignment horizontal="left" vertical="top"/>
    </xf>
    <xf numFmtId="58" fontId="5" fillId="0" borderId="3" xfId="58" applyNumberFormat="1" applyFont="1" applyFill="1" applyBorder="1" applyAlignment="1">
      <alignment horizontal="left" vertical="top"/>
    </xf>
    <xf numFmtId="4" fontId="5" fillId="0" borderId="4" xfId="0" applyNumberFormat="1" applyFont="1" applyBorder="1"/>
    <xf numFmtId="4" fontId="5" fillId="0" borderId="5" xfId="0" applyNumberFormat="1" applyFont="1" applyBorder="1"/>
    <xf numFmtId="0" fontId="5" fillId="0" borderId="6" xfId="56" applyFont="1" applyFill="1" applyBorder="1" applyAlignment="1">
      <alignment horizontal="left" vertical="top"/>
    </xf>
    <xf numFmtId="0" fontId="6" fillId="0" borderId="6" xfId="57" applyFont="1" applyFill="1" applyBorder="1" applyAlignment="1">
      <alignment horizontal="left" vertical="top"/>
    </xf>
    <xf numFmtId="58" fontId="5" fillId="0" borderId="6" xfId="58" applyNumberFormat="1" applyFont="1" applyFill="1" applyBorder="1" applyAlignment="1">
      <alignment horizontal="left" vertical="top"/>
    </xf>
    <xf numFmtId="4" fontId="5" fillId="0" borderId="3" xfId="0" applyNumberFormat="1" applyFont="1" applyBorder="1"/>
    <xf numFmtId="0" fontId="5" fillId="0" borderId="3" xfId="0" applyFont="1" applyBorder="1"/>
    <xf numFmtId="4" fontId="5" fillId="0" borderId="6" xfId="0" applyNumberFormat="1" applyFont="1" applyBorder="1"/>
    <xf numFmtId="0" fontId="5" fillId="0" borderId="6" xfId="0" applyFont="1" applyBorder="1"/>
    <xf numFmtId="0" fontId="5" fillId="0" borderId="7" xfId="56" applyFont="1" applyFill="1" applyBorder="1" applyAlignment="1">
      <alignment horizontal="left" vertical="top"/>
    </xf>
    <xf numFmtId="0" fontId="6" fillId="0" borderId="7" xfId="57" applyFont="1" applyFill="1" applyBorder="1" applyAlignment="1">
      <alignment horizontal="left" vertical="top"/>
    </xf>
    <xf numFmtId="58" fontId="5" fillId="0" borderId="7" xfId="58" applyNumberFormat="1" applyFont="1" applyFill="1" applyBorder="1" applyAlignment="1">
      <alignment horizontal="left" vertical="top"/>
    </xf>
    <xf numFmtId="4" fontId="5" fillId="0" borderId="7" xfId="0" applyNumberFormat="1" applyFont="1" applyBorder="1"/>
    <xf numFmtId="0" fontId="5" fillId="0" borderId="7" xfId="0" applyFont="1" applyBorder="1"/>
    <xf numFmtId="179" fontId="5" fillId="0" borderId="1" xfId="59" applyFont="1" applyFill="1" applyBorder="1" applyAlignment="1">
      <alignment horizontal="right" vertical="top"/>
    </xf>
    <xf numFmtId="0" fontId="5" fillId="3" borderId="1" xfId="56" applyFont="1" applyFill="1" applyBorder="1" applyAlignment="1">
      <alignment horizontal="left" vertical="top"/>
    </xf>
    <xf numFmtId="0" fontId="6" fillId="3" borderId="1" xfId="57" applyFont="1" applyFill="1" applyBorder="1" applyAlignment="1">
      <alignment horizontal="left" vertical="top"/>
    </xf>
    <xf numFmtId="58" fontId="5" fillId="3" borderId="1" xfId="58" applyNumberFormat="1" applyFont="1" applyFill="1" applyBorder="1" applyAlignment="1">
      <alignment horizontal="left" vertical="top"/>
    </xf>
    <xf numFmtId="178" fontId="5" fillId="3" borderId="1" xfId="58" applyFont="1" applyFill="1" applyBorder="1" applyAlignment="1">
      <alignment horizontal="left" vertical="top"/>
    </xf>
    <xf numFmtId="179" fontId="5" fillId="3" borderId="1" xfId="59" applyFont="1" applyFill="1" applyBorder="1" applyAlignment="1">
      <alignment horizontal="right" vertical="top"/>
    </xf>
    <xf numFmtId="4" fontId="5" fillId="3" borderId="1" xfId="0" applyNumberFormat="1" applyFont="1" applyFill="1" applyBorder="1"/>
    <xf numFmtId="178" fontId="5" fillId="0" borderId="1" xfId="58" applyFont="1" applyFill="1" applyBorder="1" applyAlignment="1">
      <alignment horizontal="left" vertical="top"/>
    </xf>
    <xf numFmtId="0" fontId="10" fillId="3" borderId="1" xfId="56" applyFont="1" applyFill="1" applyBorder="1" applyAlignment="1">
      <alignment horizontal="left" vertical="top"/>
    </xf>
    <xf numFmtId="0" fontId="0" fillId="3" borderId="1" xfId="56" applyFont="1" applyFill="1" applyBorder="1" applyAlignment="1">
      <alignment horizontal="left" vertical="top"/>
    </xf>
    <xf numFmtId="0" fontId="5" fillId="3" borderId="1" xfId="57" applyFont="1" applyFill="1" applyBorder="1" applyAlignment="1">
      <alignment horizontal="left" vertical="top"/>
    </xf>
    <xf numFmtId="58" fontId="10" fillId="3" borderId="1" xfId="58" applyNumberFormat="1" applyFont="1" applyFill="1" applyBorder="1" applyAlignment="1">
      <alignment horizontal="left" vertical="top"/>
    </xf>
    <xf numFmtId="0" fontId="5" fillId="3" borderId="1" xfId="0" applyFont="1" applyFill="1" applyBorder="1"/>
    <xf numFmtId="2" fontId="5" fillId="3" borderId="1" xfId="58" applyNumberFormat="1" applyFont="1" applyFill="1" applyBorder="1" applyAlignment="1">
      <alignment horizontal="left" vertical="top"/>
    </xf>
    <xf numFmtId="0" fontId="5" fillId="3" borderId="0" xfId="0" applyFont="1" applyFill="1"/>
    <xf numFmtId="179" fontId="10" fillId="3" borderId="1" xfId="59" applyFont="1" applyFill="1" applyBorder="1" applyAlignment="1">
      <alignment horizontal="right" vertical="top"/>
    </xf>
    <xf numFmtId="0" fontId="11" fillId="3" borderId="1" xfId="57" applyFont="1" applyFill="1" applyBorder="1" applyAlignment="1">
      <alignment horizontal="left" vertical="top"/>
    </xf>
    <xf numFmtId="0" fontId="10" fillId="3" borderId="3" xfId="56" applyFont="1" applyFill="1" applyBorder="1" applyAlignment="1">
      <alignment horizontal="left" vertical="top"/>
    </xf>
    <xf numFmtId="0" fontId="0" fillId="3" borderId="3" xfId="56" applyFont="1" applyFill="1" applyBorder="1" applyAlignment="1">
      <alignment horizontal="left" vertical="top"/>
    </xf>
    <xf numFmtId="0" fontId="11" fillId="3" borderId="3" xfId="57" applyFont="1" applyFill="1" applyBorder="1" applyAlignment="1">
      <alignment horizontal="left" vertical="top"/>
    </xf>
    <xf numFmtId="58" fontId="10" fillId="3" borderId="3" xfId="58" applyNumberFormat="1" applyFont="1" applyFill="1" applyBorder="1" applyAlignment="1">
      <alignment horizontal="left" vertical="top"/>
    </xf>
    <xf numFmtId="4" fontId="5" fillId="0" borderId="1" xfId="0" applyNumberFormat="1" applyFont="1" applyBorder="1" applyAlignment="1">
      <alignment horizontal="right" vertical="top"/>
    </xf>
    <xf numFmtId="0" fontId="5" fillId="3" borderId="4" xfId="0" applyFont="1" applyFill="1" applyBorder="1"/>
    <xf numFmtId="4" fontId="5" fillId="3" borderId="5" xfId="0" applyNumberFormat="1" applyFont="1" applyFill="1" applyBorder="1"/>
    <xf numFmtId="4" fontId="5" fillId="3" borderId="3" xfId="0" applyNumberFormat="1" applyFont="1" applyFill="1" applyBorder="1"/>
    <xf numFmtId="179" fontId="10" fillId="3" borderId="3" xfId="59" applyFont="1" applyFill="1" applyBorder="1" applyAlignment="1">
      <alignment horizontal="right" vertical="top"/>
    </xf>
    <xf numFmtId="0" fontId="0" fillId="0" borderId="1" xfId="0" applyBorder="1"/>
    <xf numFmtId="176" fontId="0" fillId="0" borderId="1" xfId="1" applyFont="1" applyBorder="1" applyAlignment="1"/>
    <xf numFmtId="0" fontId="5" fillId="0" borderId="1" xfId="0" applyFont="1" applyBorder="1" applyAlignment="1">
      <alignment horizontal="left" vertical="top"/>
    </xf>
    <xf numFmtId="0" fontId="5" fillId="0" borderId="0" xfId="0" applyFont="1" applyAlignment="1">
      <alignment horizontal="right" vertical="top"/>
    </xf>
    <xf numFmtId="4" fontId="5" fillId="0" borderId="0" xfId="0" applyNumberFormat="1" applyFont="1"/>
    <xf numFmtId="58" fontId="5" fillId="0" borderId="1" xfId="0" applyNumberFormat="1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58" fontId="5" fillId="0" borderId="0" xfId="0" applyNumberFormat="1" applyFont="1" applyAlignment="1">
      <alignment horizontal="left" vertical="top"/>
    </xf>
    <xf numFmtId="0" fontId="0" fillId="0" borderId="0" xfId="0" applyFont="1"/>
    <xf numFmtId="4" fontId="5" fillId="0" borderId="1" xfId="59" applyNumberFormat="1" applyFont="1" applyFill="1" applyBorder="1" applyAlignment="1">
      <alignment horizontal="right" vertical="top"/>
    </xf>
    <xf numFmtId="182" fontId="5" fillId="0" borderId="1" xfId="1" applyNumberFormat="1" applyFont="1" applyFill="1" applyBorder="1" applyAlignment="1"/>
    <xf numFmtId="176" fontId="5" fillId="0" borderId="1" xfId="1" applyFont="1" applyFill="1" applyBorder="1" applyAlignment="1"/>
    <xf numFmtId="176" fontId="0" fillId="0" borderId="0" xfId="1" applyFont="1" applyAlignment="1"/>
    <xf numFmtId="176" fontId="5" fillId="0" borderId="0" xfId="0" applyNumberFormat="1" applyFont="1"/>
    <xf numFmtId="176" fontId="0" fillId="0" borderId="0" xfId="0" applyNumberFormat="1"/>
    <xf numFmtId="183" fontId="5" fillId="0" borderId="0" xfId="0" applyNumberFormat="1" applyFont="1"/>
    <xf numFmtId="4" fontId="0" fillId="0" borderId="0" xfId="0" applyNumberFormat="1"/>
    <xf numFmtId="182" fontId="0" fillId="0" borderId="1" xfId="1" applyNumberFormat="1" applyFont="1" applyBorder="1" applyAlignment="1"/>
    <xf numFmtId="184" fontId="0" fillId="0" borderId="0" xfId="0" applyNumberFormat="1"/>
    <xf numFmtId="0" fontId="12" fillId="0" borderId="0" xfId="49">
      <alignment horizontal="center" vertical="center" wrapText="1"/>
    </xf>
    <xf numFmtId="0" fontId="13" fillId="0" borderId="0" xfId="50">
      <alignment horizontal="center" vertical="center" wrapText="1"/>
    </xf>
    <xf numFmtId="0" fontId="10" fillId="0" borderId="0" xfId="53">
      <alignment horizontal="center" vertical="center" wrapText="1"/>
    </xf>
    <xf numFmtId="0" fontId="14" fillId="5" borderId="8" xfId="54" applyAlignment="1">
      <alignment horizontal="left" vertical="center"/>
    </xf>
    <xf numFmtId="0" fontId="10" fillId="6" borderId="0" xfId="56" applyAlignment="1">
      <alignment horizontal="left" vertical="top"/>
    </xf>
    <xf numFmtId="0" fontId="15" fillId="6" borderId="0" xfId="57" applyAlignment="1">
      <alignment horizontal="left" vertical="top"/>
    </xf>
    <xf numFmtId="58" fontId="10" fillId="6" borderId="0" xfId="58" applyNumberFormat="1" applyAlignment="1">
      <alignment horizontal="left" vertical="top"/>
    </xf>
    <xf numFmtId="178" fontId="10" fillId="6" borderId="0" xfId="58" applyAlignment="1">
      <alignment horizontal="left" vertical="top"/>
    </xf>
    <xf numFmtId="0" fontId="10" fillId="5" borderId="0" xfId="56" applyFill="1" applyAlignment="1">
      <alignment horizontal="left" vertical="top"/>
    </xf>
    <xf numFmtId="0" fontId="15" fillId="5" borderId="0" xfId="57" applyFill="1" applyAlignment="1">
      <alignment horizontal="left" vertical="top"/>
    </xf>
    <xf numFmtId="58" fontId="10" fillId="5" borderId="0" xfId="58" applyNumberFormat="1" applyFill="1" applyAlignment="1">
      <alignment horizontal="left" vertical="top"/>
    </xf>
    <xf numFmtId="178" fontId="10" fillId="5" borderId="0" xfId="58" applyFill="1" applyAlignment="1">
      <alignment horizontal="left" vertical="top"/>
    </xf>
    <xf numFmtId="0" fontId="14" fillId="5" borderId="8" xfId="55" applyAlignment="1">
      <alignment horizontal="right" vertical="center"/>
    </xf>
    <xf numFmtId="179" fontId="10" fillId="6" borderId="0" xfId="59" applyAlignment="1">
      <alignment horizontal="right" vertical="top"/>
    </xf>
    <xf numFmtId="179" fontId="10" fillId="5" borderId="0" xfId="59" applyFill="1" applyAlignment="1">
      <alignment horizontal="right" vertical="top"/>
    </xf>
    <xf numFmtId="0" fontId="10" fillId="0" borderId="9" xfId="60" applyAlignment="1">
      <alignment horizontal="left" vertical="center"/>
    </xf>
    <xf numFmtId="0" fontId="16" fillId="0" borderId="9" xfId="51" applyAlignment="1">
      <alignment horizontal="center" vertical="center"/>
    </xf>
    <xf numFmtId="0" fontId="10" fillId="0" borderId="9" xfId="52" applyAlignment="1">
      <alignment horizontal="right" vertical="center"/>
    </xf>
    <xf numFmtId="39" fontId="0" fillId="0" borderId="0" xfId="0" applyNumberFormat="1"/>
  </cellXfs>
  <cellStyles count="6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wr_0" xfId="49"/>
    <cellStyle name="wr_1" xfId="50"/>
    <cellStyle name="wr_10" xfId="51"/>
    <cellStyle name="wr_11" xfId="52"/>
    <cellStyle name="wr_2" xfId="53"/>
    <cellStyle name="wr_3" xfId="54"/>
    <cellStyle name="wr_4" xfId="55"/>
    <cellStyle name="wr_5" xfId="56"/>
    <cellStyle name="wr_6" xfId="57"/>
    <cellStyle name="wr_7" xfId="58"/>
    <cellStyle name="wr_8" xfId="59"/>
    <cellStyle name="wr_9" xfId="60"/>
  </cellStyles>
  <dxfs count="18">
    <dxf>
      <font>
        <name val="Times New Roman"/>
        <scheme val="none"/>
        <strike val="0"/>
        <sz val="12"/>
        <color theme="1"/>
      </font>
      <fill>
        <patternFill patternType="none"/>
      </fill>
    </dxf>
    <dxf>
      <font>
        <name val="Times New Roman"/>
        <scheme val="none"/>
        <strike val="0"/>
        <sz val="12"/>
        <color theme="1"/>
      </font>
      <fill>
        <patternFill patternType="none"/>
      </fill>
      <alignment horizontal="left" vertical="top"/>
    </dxf>
    <dxf>
      <font>
        <name val="Times New Roman"/>
        <scheme val="none"/>
        <strike val="0"/>
        <sz val="12"/>
        <color theme="1"/>
      </font>
      <fill>
        <patternFill patternType="none"/>
      </fill>
      <alignment horizontal="left" vertical="top"/>
    </dxf>
    <dxf>
      <font>
        <name val="Times New Roman"/>
        <scheme val="none"/>
        <strike val="0"/>
        <sz val="12"/>
        <color theme="1"/>
      </font>
      <numFmt numFmtId="185" formatCode="dd/mm/yyyy"/>
      <fill>
        <patternFill patternType="none"/>
      </fill>
      <alignment horizontal="left" vertical="top"/>
    </dxf>
    <dxf>
      <font>
        <name val="Times New Roman"/>
        <scheme val="none"/>
        <strike val="0"/>
        <sz val="12"/>
        <color theme="1"/>
      </font>
      <fill>
        <patternFill patternType="none"/>
      </fill>
    </dxf>
    <dxf>
      <font>
        <name val="Times New Roman"/>
        <scheme val="none"/>
        <strike val="0"/>
        <sz val="12"/>
        <color theme="1"/>
      </font>
      <fill>
        <patternFill patternType="none"/>
      </fill>
      <alignment horizontal="right" vertical="top"/>
    </dxf>
    <dxf>
      <font>
        <name val="Times New Roman"/>
        <scheme val="none"/>
        <strike val="0"/>
        <sz val="12"/>
        <color theme="1"/>
      </font>
      <fill>
        <patternFill patternType="none"/>
      </fill>
    </dxf>
    <dxf>
      <font>
        <name val="Times New Roman"/>
        <scheme val="none"/>
        <strike val="0"/>
        <sz val="12"/>
        <color theme="1"/>
      </font>
      <numFmt numFmtId="4" formatCode="#,##0.00"/>
      <fill>
        <patternFill patternType="none"/>
      </fill>
    </dxf>
    <dxf>
      <font>
        <name val="Times New Roman"/>
        <scheme val="none"/>
        <b val="0"/>
        <i val="0"/>
        <strike val="0"/>
        <u val="none"/>
        <sz val="12"/>
        <color theme="1"/>
      </font>
      <numFmt numFmtId="4" formatCode="#,##0.00"/>
      <fill>
        <patternFill patternType="none"/>
      </fill>
    </dxf>
    <dxf>
      <font>
        <name val="Times New Roman"/>
        <scheme val="none"/>
        <b val="0"/>
        <i val="0"/>
        <strike val="0"/>
        <u val="none"/>
        <sz val="12"/>
        <color theme="1"/>
      </font>
      <numFmt numFmtId="4" formatCode="#,##0.00"/>
      <fill>
        <patternFill patternType="none"/>
      </fill>
    </dxf>
    <dxf>
      <font>
        <name val="Times New Roman"/>
        <scheme val="none"/>
        <b val="0"/>
        <i val="0"/>
        <strike val="0"/>
        <u val="none"/>
        <sz val="12"/>
        <color theme="1"/>
      </font>
      <numFmt numFmtId="4" formatCode="#,##0.00"/>
      <fill>
        <patternFill patternType="none"/>
      </fill>
    </dxf>
    <dxf>
      <font>
        <name val="Times New Roman"/>
        <scheme val="none"/>
        <b val="0"/>
        <i val="0"/>
        <strike val="0"/>
        <u val="none"/>
        <sz val="12"/>
        <color theme="1"/>
      </font>
      <numFmt numFmtId="4" formatCode="#,##0.00"/>
      <fill>
        <patternFill patternType="none"/>
      </fill>
    </dxf>
    <dxf>
      <font>
        <name val="Times New Roman"/>
        <scheme val="none"/>
        <strike val="0"/>
        <sz val="12"/>
        <color theme="1"/>
      </font>
      <fill>
        <patternFill patternType="none"/>
      </fill>
    </dxf>
    <dxf>
      <font>
        <name val="Times New Roman"/>
        <scheme val="none"/>
        <strike val="0"/>
        <sz val="12"/>
        <color theme="1"/>
      </font>
      <fill>
        <patternFill patternType="none"/>
      </fill>
    </dxf>
    <dxf>
      <font>
        <name val="Times New Roman"/>
        <scheme val="none"/>
        <strike val="0"/>
        <sz val="12"/>
        <color theme="1"/>
      </font>
      <fill>
        <patternFill patternType="none"/>
      </fill>
    </dxf>
    <dxf>
      <numFmt numFmtId="0" formatCode="General"/>
    </dxf>
    <dxf>
      <font>
        <name val="Times New Roman"/>
        <scheme val="none"/>
        <strike val="0"/>
        <sz val="12"/>
        <color theme="1"/>
      </font>
      <fill>
        <patternFill patternType="none"/>
      </fill>
    </dxf>
    <dxf>
      <font>
        <name val="Times New Roman"/>
        <scheme val="none"/>
        <strike val="0"/>
        <sz val="12"/>
        <color theme="1"/>
      </font>
      <numFmt numFmtId="0" formatCode="General"/>
      <fill>
        <patternFill patternType="none"/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3:R489" totalsRowShown="0">
  <autoFilter xmlns:etc="http://www.wps.cn/officeDocument/2017/etCustomData" ref="A3:R489" etc:filterBottomFollowUsedRange="0">
    <filterColumn colId="12">
      <customFilters>
        <customFilter operator="equal" val="S1"/>
      </customFilters>
    </filterColumn>
  </autoFilter>
  <tableColumns count="18">
    <tableColumn id="13" name="Sub Ledger" dataDxfId="0"/>
    <tableColumn id="1" name="Type" dataDxfId="1"/>
    <tableColumn id="2" name="Entry No" dataDxfId="2"/>
    <tableColumn id="3" name="Entry Date" dataDxfId="3"/>
    <tableColumn id="4" name="Sale Invoice" dataDxfId="4"/>
    <tableColumn id="5" name="Sale Return" dataDxfId="5"/>
    <tableColumn id="6" name="Voucher (AR/AP)" dataDxfId="6"/>
    <tableColumn id="7" name="Closing Balance" dataDxfId="7">
      <calculatedColumnFormula>H3+E4-F4-G4</calculatedColumnFormula>
    </tableColumn>
    <tableColumn id="17" name="LR number" dataDxfId="8">
      <calculatedColumnFormula>Table1[[#This Row],[Sale Invoice]]</calculatedColumnFormula>
    </tableColumn>
    <tableColumn id="16" name="Sales Returns" dataDxfId="9">
      <calculatedColumnFormula>Table1[[#This Row],[Sale Invoice]]</calculatedColumnFormula>
    </tableColumn>
    <tableColumn id="15" name="AR/AP" dataDxfId="10"/>
    <tableColumn id="14" name="Closing Balances " dataDxfId="11">
      <calculatedColumnFormula>L3+Table1[[#This Row],[LR number]]-Table1[[#This Row],[Sales Returns]]-Table1[[#This Row],[AR/AP]]</calculatedColumnFormula>
    </tableColumn>
    <tableColumn id="8" name="Ledger" dataDxfId="12"/>
    <tableColumn id="9" name="Sale Invoice2 &#10;(A)" dataDxfId="13"/>
    <tableColumn id="10" name="Sale return in MRP&#10;(B)" dataDxfId="14"/>
    <tableColumn id="18" name="sale return after 25 % deduction &#10;(c)" dataDxfId="15">
      <calculatedColumnFormula>Table1[[#This Row],[Sale return in MRP
(B)]]*25%</calculatedColumnFormula>
    </tableColumn>
    <tableColumn id="11" name="Voucher (AR/AP)&#10;(D)" dataDxfId="16"/>
    <tableColumn id="12" name="Closing Balance &#10;(F)&#10;A-(C+D)" dataDxfId="1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1:N370"/>
  <sheetViews>
    <sheetView workbookViewId="0">
      <selection activeCell="A298" sqref="A298:I367"/>
    </sheetView>
  </sheetViews>
  <sheetFormatPr defaultColWidth="9" defaultRowHeight="15"/>
  <cols>
    <col min="1" max="1" width="46.5714285714286" customWidth="1"/>
    <col min="2" max="2" width="15" customWidth="1"/>
    <col min="3" max="3" width="13.5714285714286" customWidth="1"/>
    <col min="4" max="4" width="15.7142857142857" customWidth="1"/>
    <col min="5" max="5" width="10.8571428571429" customWidth="1"/>
    <col min="6" max="6" width="13.4285714285714" customWidth="1"/>
    <col min="7" max="8" width="10" customWidth="1"/>
    <col min="9" max="9" width="9.14285714285714" customWidth="1"/>
    <col min="10" max="10" width="10" customWidth="1"/>
    <col min="14" max="14" width="9.85714285714286" customWidth="1"/>
  </cols>
  <sheetData>
    <row r="1" ht="17.25" customHeight="1" spans="1:10">
      <c r="A1" s="87"/>
      <c r="B1" s="87"/>
      <c r="C1" s="87"/>
      <c r="D1" s="87"/>
      <c r="E1" s="87"/>
      <c r="F1" s="87"/>
      <c r="G1" s="87"/>
      <c r="H1" s="87"/>
      <c r="I1" s="87"/>
      <c r="J1" s="87"/>
    </row>
    <row r="2" spans="1:10">
      <c r="A2" s="88"/>
      <c r="B2" s="88"/>
      <c r="C2" s="88"/>
      <c r="D2" s="88"/>
      <c r="E2" s="88"/>
      <c r="F2" s="88"/>
      <c r="G2" s="88"/>
      <c r="H2" s="88"/>
      <c r="I2" s="88"/>
      <c r="J2" s="88"/>
    </row>
    <row r="3" spans="1:10">
      <c r="A3" s="89"/>
      <c r="B3" s="89"/>
      <c r="C3" s="89"/>
      <c r="D3" s="89"/>
      <c r="E3" s="89"/>
      <c r="F3" s="89"/>
      <c r="G3" s="89"/>
      <c r="H3" s="89"/>
      <c r="I3" s="89"/>
      <c r="J3" s="89"/>
    </row>
    <row r="4" spans="1:10">
      <c r="A4" s="89"/>
      <c r="B4" s="89"/>
      <c r="C4" s="89"/>
      <c r="D4" s="89"/>
      <c r="E4" s="89"/>
      <c r="F4" s="89"/>
      <c r="G4" s="89"/>
      <c r="H4" s="89"/>
      <c r="I4" s="89"/>
      <c r="J4" s="89"/>
    </row>
    <row r="5" spans="1:10">
      <c r="A5" s="90" t="s">
        <v>0</v>
      </c>
      <c r="B5" s="90" t="s">
        <v>1</v>
      </c>
      <c r="C5" s="90" t="s">
        <v>2</v>
      </c>
      <c r="D5" s="90" t="s">
        <v>3</v>
      </c>
      <c r="E5" s="90" t="s">
        <v>4</v>
      </c>
      <c r="F5" s="90" t="s">
        <v>5</v>
      </c>
      <c r="G5" s="99" t="s">
        <v>6</v>
      </c>
      <c r="H5" s="99" t="s">
        <v>7</v>
      </c>
      <c r="I5" s="99" t="s">
        <v>8</v>
      </c>
      <c r="J5" s="99" t="s">
        <v>9</v>
      </c>
    </row>
    <row r="6" hidden="1" spans="1:10">
      <c r="A6" s="91" t="s">
        <v>10</v>
      </c>
      <c r="B6" s="91" t="s">
        <v>11</v>
      </c>
      <c r="C6" s="91" t="s">
        <v>12</v>
      </c>
      <c r="D6" s="92" t="s">
        <v>13</v>
      </c>
      <c r="E6" s="93">
        <v>44475</v>
      </c>
      <c r="F6" s="94"/>
      <c r="G6" s="100">
        <v>0</v>
      </c>
      <c r="H6" s="100">
        <v>168780.03</v>
      </c>
      <c r="I6" s="100">
        <v>0</v>
      </c>
      <c r="J6" s="100">
        <v>168780.03</v>
      </c>
    </row>
    <row r="7" hidden="1" spans="1:10">
      <c r="A7" s="95" t="s">
        <v>10</v>
      </c>
      <c r="B7" s="95" t="s">
        <v>11</v>
      </c>
      <c r="C7" s="95" t="s">
        <v>12</v>
      </c>
      <c r="D7" s="96" t="s">
        <v>14</v>
      </c>
      <c r="E7" s="97">
        <v>44488</v>
      </c>
      <c r="F7" s="98"/>
      <c r="G7" s="101">
        <v>168780.03</v>
      </c>
      <c r="H7" s="101">
        <v>167350.02</v>
      </c>
      <c r="I7" s="101">
        <v>0</v>
      </c>
      <c r="J7" s="101">
        <v>336130.05</v>
      </c>
    </row>
    <row r="8" hidden="1" spans="1:10">
      <c r="A8" s="91" t="s">
        <v>10</v>
      </c>
      <c r="B8" s="91" t="s">
        <v>11</v>
      </c>
      <c r="C8" s="91" t="s">
        <v>15</v>
      </c>
      <c r="D8" s="92" t="s">
        <v>16</v>
      </c>
      <c r="E8" s="93">
        <v>44509</v>
      </c>
      <c r="F8" s="94">
        <v>44509</v>
      </c>
      <c r="G8" s="100">
        <v>336130.05</v>
      </c>
      <c r="H8" s="100">
        <v>0</v>
      </c>
      <c r="I8" s="100">
        <v>126585</v>
      </c>
      <c r="J8" s="100">
        <v>209545.05</v>
      </c>
    </row>
    <row r="9" hidden="1" spans="1:10">
      <c r="A9" s="95" t="s">
        <v>10</v>
      </c>
      <c r="B9" s="95" t="s">
        <v>11</v>
      </c>
      <c r="C9" s="95" t="s">
        <v>12</v>
      </c>
      <c r="D9" s="96" t="s">
        <v>17</v>
      </c>
      <c r="E9" s="97">
        <v>44510</v>
      </c>
      <c r="F9" s="98"/>
      <c r="G9" s="101">
        <v>209545.05</v>
      </c>
      <c r="H9" s="101">
        <v>23169.98</v>
      </c>
      <c r="I9" s="101">
        <v>0</v>
      </c>
      <c r="J9" s="101">
        <v>232715.03</v>
      </c>
    </row>
    <row r="10" hidden="1" spans="1:10">
      <c r="A10" s="91" t="s">
        <v>10</v>
      </c>
      <c r="B10" s="91" t="s">
        <v>11</v>
      </c>
      <c r="C10" s="91" t="s">
        <v>15</v>
      </c>
      <c r="D10" s="92" t="s">
        <v>18</v>
      </c>
      <c r="E10" s="93">
        <v>44515</v>
      </c>
      <c r="F10" s="94">
        <v>44515</v>
      </c>
      <c r="G10" s="100">
        <v>232715.03</v>
      </c>
      <c r="H10" s="100">
        <v>0</v>
      </c>
      <c r="I10" s="100">
        <v>50000</v>
      </c>
      <c r="J10" s="100">
        <v>182715.03</v>
      </c>
    </row>
    <row r="11" hidden="1" spans="1:10">
      <c r="A11" s="95" t="s">
        <v>10</v>
      </c>
      <c r="B11" s="95" t="s">
        <v>11</v>
      </c>
      <c r="C11" s="95" t="s">
        <v>12</v>
      </c>
      <c r="D11" s="96" t="s">
        <v>19</v>
      </c>
      <c r="E11" s="97">
        <v>44516</v>
      </c>
      <c r="F11" s="98"/>
      <c r="G11" s="101">
        <v>182715.03</v>
      </c>
      <c r="H11" s="101">
        <v>149271.87</v>
      </c>
      <c r="I11" s="101">
        <v>0</v>
      </c>
      <c r="J11" s="101">
        <v>331986.9</v>
      </c>
    </row>
    <row r="12" hidden="1" spans="1:10">
      <c r="A12" s="91" t="s">
        <v>10</v>
      </c>
      <c r="B12" s="91" t="s">
        <v>11</v>
      </c>
      <c r="C12" s="91" t="s">
        <v>12</v>
      </c>
      <c r="D12" s="92" t="s">
        <v>20</v>
      </c>
      <c r="E12" s="93">
        <v>44523</v>
      </c>
      <c r="F12" s="94"/>
      <c r="G12" s="100">
        <v>331986.9</v>
      </c>
      <c r="H12" s="100">
        <v>126257.15</v>
      </c>
      <c r="I12" s="100">
        <v>0</v>
      </c>
      <c r="J12" s="100">
        <v>458244.05</v>
      </c>
    </row>
    <row r="13" hidden="1" spans="1:10">
      <c r="A13" s="95" t="s">
        <v>10</v>
      </c>
      <c r="B13" s="95" t="s">
        <v>11</v>
      </c>
      <c r="C13" s="95" t="s">
        <v>12</v>
      </c>
      <c r="D13" s="96" t="s">
        <v>21</v>
      </c>
      <c r="E13" s="97">
        <v>44529</v>
      </c>
      <c r="F13" s="98"/>
      <c r="G13" s="101">
        <v>458244.05</v>
      </c>
      <c r="H13" s="101">
        <v>183599.63</v>
      </c>
      <c r="I13" s="101">
        <v>0</v>
      </c>
      <c r="J13" s="101">
        <v>641843.68</v>
      </c>
    </row>
    <row r="14" hidden="1" spans="1:10">
      <c r="A14" s="91" t="s">
        <v>10</v>
      </c>
      <c r="B14" s="91" t="s">
        <v>11</v>
      </c>
      <c r="C14" s="91" t="s">
        <v>12</v>
      </c>
      <c r="D14" s="92" t="s">
        <v>22</v>
      </c>
      <c r="E14" s="93">
        <v>44532</v>
      </c>
      <c r="F14" s="94"/>
      <c r="G14" s="100">
        <v>641843.68</v>
      </c>
      <c r="H14" s="100">
        <v>64207.56</v>
      </c>
      <c r="I14" s="100">
        <v>0</v>
      </c>
      <c r="J14" s="100">
        <v>706051.24</v>
      </c>
    </row>
    <row r="15" hidden="1" spans="1:10">
      <c r="A15" s="95" t="s">
        <v>10</v>
      </c>
      <c r="B15" s="95" t="s">
        <v>11</v>
      </c>
      <c r="C15" s="95" t="s">
        <v>12</v>
      </c>
      <c r="D15" s="96" t="s">
        <v>23</v>
      </c>
      <c r="E15" s="97">
        <v>44537</v>
      </c>
      <c r="F15" s="98"/>
      <c r="G15" s="101">
        <v>706051.24</v>
      </c>
      <c r="H15" s="101">
        <v>162899.94</v>
      </c>
      <c r="I15" s="101">
        <v>0</v>
      </c>
      <c r="J15" s="101">
        <v>868951.18</v>
      </c>
    </row>
    <row r="16" hidden="1" spans="1:10">
      <c r="A16" s="91" t="s">
        <v>10</v>
      </c>
      <c r="B16" s="91" t="s">
        <v>11</v>
      </c>
      <c r="C16" s="91" t="s">
        <v>12</v>
      </c>
      <c r="D16" s="92" t="s">
        <v>24</v>
      </c>
      <c r="E16" s="93">
        <v>44541</v>
      </c>
      <c r="F16" s="94"/>
      <c r="G16" s="100">
        <v>868951.18</v>
      </c>
      <c r="H16" s="100">
        <v>60009.03</v>
      </c>
      <c r="I16" s="100">
        <v>0</v>
      </c>
      <c r="J16" s="100">
        <v>928960.21</v>
      </c>
    </row>
    <row r="17" hidden="1" spans="1:10">
      <c r="A17" s="95" t="s">
        <v>10</v>
      </c>
      <c r="B17" s="95" t="s">
        <v>11</v>
      </c>
      <c r="C17" s="95" t="s">
        <v>15</v>
      </c>
      <c r="D17" s="96" t="s">
        <v>25</v>
      </c>
      <c r="E17" s="97">
        <v>44545</v>
      </c>
      <c r="F17" s="98">
        <v>44545</v>
      </c>
      <c r="G17" s="101">
        <v>928960.21</v>
      </c>
      <c r="H17" s="101">
        <v>0</v>
      </c>
      <c r="I17" s="101">
        <v>75512</v>
      </c>
      <c r="J17" s="101">
        <v>853448.21</v>
      </c>
    </row>
    <row r="18" hidden="1" spans="1:10">
      <c r="A18" s="91" t="s">
        <v>10</v>
      </c>
      <c r="B18" s="91" t="s">
        <v>11</v>
      </c>
      <c r="C18" s="91" t="s">
        <v>12</v>
      </c>
      <c r="D18" s="92" t="s">
        <v>26</v>
      </c>
      <c r="E18" s="93">
        <v>44547</v>
      </c>
      <c r="F18" s="94"/>
      <c r="G18" s="100">
        <v>853448.21</v>
      </c>
      <c r="H18" s="100">
        <v>134599.62</v>
      </c>
      <c r="I18" s="100">
        <v>0</v>
      </c>
      <c r="J18" s="100">
        <v>988047.83</v>
      </c>
    </row>
    <row r="19" hidden="1" spans="1:10">
      <c r="A19" s="95" t="s">
        <v>10</v>
      </c>
      <c r="B19" s="95" t="s">
        <v>11</v>
      </c>
      <c r="C19" s="95" t="s">
        <v>12</v>
      </c>
      <c r="D19" s="96" t="s">
        <v>27</v>
      </c>
      <c r="E19" s="97">
        <v>44554</v>
      </c>
      <c r="F19" s="98"/>
      <c r="G19" s="101">
        <v>988047.83</v>
      </c>
      <c r="H19" s="101">
        <v>235383.24</v>
      </c>
      <c r="I19" s="101">
        <v>0</v>
      </c>
      <c r="J19" s="101">
        <v>1223431.07</v>
      </c>
    </row>
    <row r="20" hidden="1" spans="1:10">
      <c r="A20" s="91" t="s">
        <v>10</v>
      </c>
      <c r="B20" s="91" t="s">
        <v>11</v>
      </c>
      <c r="C20" s="91" t="s">
        <v>15</v>
      </c>
      <c r="D20" s="92" t="s">
        <v>28</v>
      </c>
      <c r="E20" s="93">
        <v>44554</v>
      </c>
      <c r="F20" s="94">
        <v>44554</v>
      </c>
      <c r="G20" s="100">
        <v>1223431.07</v>
      </c>
      <c r="H20" s="100">
        <v>0</v>
      </c>
      <c r="I20" s="100">
        <v>15957</v>
      </c>
      <c r="J20" s="100">
        <v>1207474.07</v>
      </c>
    </row>
    <row r="21" hidden="1" spans="1:10">
      <c r="A21" s="95" t="s">
        <v>10</v>
      </c>
      <c r="B21" s="95" t="s">
        <v>11</v>
      </c>
      <c r="C21" s="95" t="s">
        <v>12</v>
      </c>
      <c r="D21" s="96" t="s">
        <v>29</v>
      </c>
      <c r="E21" s="97">
        <v>44557</v>
      </c>
      <c r="F21" s="98"/>
      <c r="G21" s="101">
        <v>1207474.07</v>
      </c>
      <c r="H21" s="101">
        <v>111010.69</v>
      </c>
      <c r="I21" s="101">
        <v>0</v>
      </c>
      <c r="J21" s="101">
        <v>1318484.76</v>
      </c>
    </row>
    <row r="22" hidden="1" spans="1:10">
      <c r="A22" s="91" t="s">
        <v>10</v>
      </c>
      <c r="B22" s="91" t="s">
        <v>11</v>
      </c>
      <c r="C22" s="91" t="s">
        <v>12</v>
      </c>
      <c r="D22" s="92" t="s">
        <v>30</v>
      </c>
      <c r="E22" s="93">
        <v>44561</v>
      </c>
      <c r="F22" s="94"/>
      <c r="G22" s="100">
        <v>1318484.76</v>
      </c>
      <c r="H22" s="100">
        <v>50455.08</v>
      </c>
      <c r="I22" s="100">
        <v>0</v>
      </c>
      <c r="J22" s="100">
        <v>1368939.84</v>
      </c>
    </row>
    <row r="23" hidden="1" spans="1:10">
      <c r="A23" s="95" t="s">
        <v>10</v>
      </c>
      <c r="B23" s="95" t="s">
        <v>11</v>
      </c>
      <c r="C23" s="95" t="s">
        <v>15</v>
      </c>
      <c r="D23" s="96" t="s">
        <v>31</v>
      </c>
      <c r="E23" s="97">
        <v>44573</v>
      </c>
      <c r="F23" s="98">
        <v>44573</v>
      </c>
      <c r="G23" s="101">
        <v>1368939.84</v>
      </c>
      <c r="H23" s="101">
        <v>0</v>
      </c>
      <c r="I23" s="101">
        <v>100000</v>
      </c>
      <c r="J23" s="101">
        <v>1268939.84</v>
      </c>
    </row>
    <row r="24" hidden="1" spans="1:10">
      <c r="A24" s="91" t="s">
        <v>10</v>
      </c>
      <c r="B24" s="91" t="s">
        <v>11</v>
      </c>
      <c r="C24" s="91" t="s">
        <v>15</v>
      </c>
      <c r="D24" s="92" t="s">
        <v>32</v>
      </c>
      <c r="E24" s="93">
        <v>44589</v>
      </c>
      <c r="F24" s="94">
        <v>44589</v>
      </c>
      <c r="G24" s="100">
        <v>1268939.84</v>
      </c>
      <c r="H24" s="100">
        <v>0</v>
      </c>
      <c r="I24" s="100">
        <v>50000</v>
      </c>
      <c r="J24" s="100">
        <v>1218939.84</v>
      </c>
    </row>
    <row r="25" hidden="1" spans="1:10">
      <c r="A25" s="95" t="s">
        <v>10</v>
      </c>
      <c r="B25" s="95" t="s">
        <v>11</v>
      </c>
      <c r="C25" s="95" t="s">
        <v>33</v>
      </c>
      <c r="D25" s="96" t="s">
        <v>34</v>
      </c>
      <c r="E25" s="97">
        <v>44611</v>
      </c>
      <c r="F25" s="98"/>
      <c r="G25" s="101">
        <v>1218939.84</v>
      </c>
      <c r="H25" s="101">
        <v>0</v>
      </c>
      <c r="I25" s="101">
        <v>36815.07</v>
      </c>
      <c r="J25" s="101">
        <v>1182124.77</v>
      </c>
    </row>
    <row r="26" hidden="1" spans="1:10">
      <c r="A26" s="91" t="s">
        <v>10</v>
      </c>
      <c r="B26" s="91" t="s">
        <v>11</v>
      </c>
      <c r="C26" s="91" t="s">
        <v>33</v>
      </c>
      <c r="D26" s="92" t="s">
        <v>35</v>
      </c>
      <c r="E26" s="93">
        <v>44611</v>
      </c>
      <c r="F26" s="94"/>
      <c r="G26" s="100">
        <v>1182124.77</v>
      </c>
      <c r="H26" s="100">
        <v>0</v>
      </c>
      <c r="I26" s="100">
        <v>35992.28</v>
      </c>
      <c r="J26" s="100">
        <v>1146132.49</v>
      </c>
    </row>
    <row r="27" hidden="1" spans="1:10">
      <c r="A27" s="95" t="s">
        <v>10</v>
      </c>
      <c r="B27" s="95" t="s">
        <v>11</v>
      </c>
      <c r="C27" s="95" t="s">
        <v>33</v>
      </c>
      <c r="D27" s="96" t="s">
        <v>36</v>
      </c>
      <c r="E27" s="97">
        <v>44611</v>
      </c>
      <c r="F27" s="98"/>
      <c r="G27" s="101">
        <v>1146132.49</v>
      </c>
      <c r="H27" s="101">
        <v>0</v>
      </c>
      <c r="I27" s="101">
        <v>37003.56</v>
      </c>
      <c r="J27" s="101">
        <v>1109128.93</v>
      </c>
    </row>
    <row r="28" hidden="1" spans="1:10">
      <c r="A28" s="91" t="s">
        <v>10</v>
      </c>
      <c r="B28" s="91" t="s">
        <v>11</v>
      </c>
      <c r="C28" s="91" t="s">
        <v>33</v>
      </c>
      <c r="D28" s="92" t="s">
        <v>37</v>
      </c>
      <c r="E28" s="93">
        <v>44617</v>
      </c>
      <c r="F28" s="94"/>
      <c r="G28" s="100">
        <v>1109128.93</v>
      </c>
      <c r="H28" s="100">
        <v>0</v>
      </c>
      <c r="I28" s="100">
        <v>37376.84</v>
      </c>
      <c r="J28" s="100">
        <v>1071752.09</v>
      </c>
    </row>
    <row r="29" hidden="1" spans="1:10">
      <c r="A29" s="95" t="s">
        <v>10</v>
      </c>
      <c r="B29" s="95" t="s">
        <v>11</v>
      </c>
      <c r="C29" s="95" t="s">
        <v>33</v>
      </c>
      <c r="D29" s="96" t="s">
        <v>38</v>
      </c>
      <c r="E29" s="97">
        <v>44617</v>
      </c>
      <c r="F29" s="98"/>
      <c r="G29" s="101">
        <v>1071752.09</v>
      </c>
      <c r="H29" s="101">
        <v>0</v>
      </c>
      <c r="I29" s="101">
        <v>35170.96</v>
      </c>
      <c r="J29" s="101">
        <v>1036581.13</v>
      </c>
    </row>
    <row r="30" hidden="1" spans="1:10">
      <c r="A30" s="91" t="s">
        <v>10</v>
      </c>
      <c r="B30" s="91" t="s">
        <v>11</v>
      </c>
      <c r="C30" s="91" t="s">
        <v>33</v>
      </c>
      <c r="D30" s="92" t="s">
        <v>39</v>
      </c>
      <c r="E30" s="93">
        <v>44617</v>
      </c>
      <c r="F30" s="94"/>
      <c r="G30" s="100">
        <v>1036581.13</v>
      </c>
      <c r="H30" s="100">
        <v>0</v>
      </c>
      <c r="I30" s="100">
        <v>36243.58</v>
      </c>
      <c r="J30" s="100">
        <v>1000337.55</v>
      </c>
    </row>
    <row r="31" hidden="1" spans="1:10">
      <c r="A31" s="95" t="s">
        <v>10</v>
      </c>
      <c r="B31" s="95" t="s">
        <v>11</v>
      </c>
      <c r="C31" s="95" t="s">
        <v>33</v>
      </c>
      <c r="D31" s="96" t="s">
        <v>40</v>
      </c>
      <c r="E31" s="97">
        <v>44617</v>
      </c>
      <c r="F31" s="98"/>
      <c r="G31" s="101">
        <v>1000337.55</v>
      </c>
      <c r="H31" s="101">
        <v>0</v>
      </c>
      <c r="I31" s="101">
        <v>36291.49</v>
      </c>
      <c r="J31" s="101">
        <v>964046.06</v>
      </c>
    </row>
    <row r="32" hidden="1" spans="1:10">
      <c r="A32" s="91" t="s">
        <v>10</v>
      </c>
      <c r="B32" s="91" t="s">
        <v>11</v>
      </c>
      <c r="C32" s="91" t="s">
        <v>33</v>
      </c>
      <c r="D32" s="92" t="s">
        <v>41</v>
      </c>
      <c r="E32" s="93">
        <v>44617</v>
      </c>
      <c r="F32" s="94"/>
      <c r="G32" s="100">
        <v>964046.06</v>
      </c>
      <c r="H32" s="100">
        <v>0</v>
      </c>
      <c r="I32" s="100">
        <v>36767.21</v>
      </c>
      <c r="J32" s="100">
        <v>927278.85</v>
      </c>
    </row>
    <row r="33" hidden="1" spans="1:10">
      <c r="A33" s="95" t="s">
        <v>10</v>
      </c>
      <c r="B33" s="95" t="s">
        <v>11</v>
      </c>
      <c r="C33" s="95" t="s">
        <v>15</v>
      </c>
      <c r="D33" s="96" t="s">
        <v>42</v>
      </c>
      <c r="E33" s="97">
        <v>44621</v>
      </c>
      <c r="F33" s="98">
        <v>44621</v>
      </c>
      <c r="G33" s="101">
        <v>927278.85</v>
      </c>
      <c r="H33" s="101">
        <v>0</v>
      </c>
      <c r="I33" s="101">
        <v>50000</v>
      </c>
      <c r="J33" s="101">
        <v>877278.85</v>
      </c>
    </row>
    <row r="34" hidden="1" spans="1:10">
      <c r="A34" s="91" t="s">
        <v>10</v>
      </c>
      <c r="B34" s="91" t="s">
        <v>11</v>
      </c>
      <c r="C34" s="91" t="s">
        <v>33</v>
      </c>
      <c r="D34" s="92" t="s">
        <v>43</v>
      </c>
      <c r="E34" s="93">
        <v>44625</v>
      </c>
      <c r="F34" s="94"/>
      <c r="G34" s="100">
        <v>877278.85</v>
      </c>
      <c r="H34" s="100">
        <v>0</v>
      </c>
      <c r="I34" s="100">
        <v>35923.45</v>
      </c>
      <c r="J34" s="100">
        <v>841355.4</v>
      </c>
    </row>
    <row r="35" hidden="1" spans="1:10">
      <c r="A35" s="95" t="s">
        <v>10</v>
      </c>
      <c r="B35" s="95" t="s">
        <v>11</v>
      </c>
      <c r="C35" s="95" t="s">
        <v>33</v>
      </c>
      <c r="D35" s="96" t="s">
        <v>44</v>
      </c>
      <c r="E35" s="97">
        <v>44627</v>
      </c>
      <c r="F35" s="98"/>
      <c r="G35" s="101">
        <v>841355.4</v>
      </c>
      <c r="H35" s="101">
        <v>0</v>
      </c>
      <c r="I35" s="101">
        <v>37466.54</v>
      </c>
      <c r="J35" s="101">
        <v>803888.86</v>
      </c>
    </row>
    <row r="36" hidden="1" spans="1:10">
      <c r="A36" s="91" t="s">
        <v>10</v>
      </c>
      <c r="B36" s="91" t="s">
        <v>11</v>
      </c>
      <c r="C36" s="91" t="s">
        <v>33</v>
      </c>
      <c r="D36" s="92" t="s">
        <v>45</v>
      </c>
      <c r="E36" s="93">
        <v>44629</v>
      </c>
      <c r="F36" s="94"/>
      <c r="G36" s="100">
        <v>803888.86</v>
      </c>
      <c r="H36" s="100">
        <v>0</v>
      </c>
      <c r="I36" s="100">
        <v>37185.34</v>
      </c>
      <c r="J36" s="100">
        <v>766703.52</v>
      </c>
    </row>
    <row r="37" hidden="1" spans="1:10">
      <c r="A37" s="95" t="s">
        <v>10</v>
      </c>
      <c r="B37" s="95" t="s">
        <v>11</v>
      </c>
      <c r="C37" s="95" t="s">
        <v>33</v>
      </c>
      <c r="D37" s="96" t="s">
        <v>46</v>
      </c>
      <c r="E37" s="97">
        <v>44630</v>
      </c>
      <c r="F37" s="98"/>
      <c r="G37" s="101">
        <v>766703.52</v>
      </c>
      <c r="H37" s="101">
        <v>0</v>
      </c>
      <c r="I37" s="101">
        <v>37337.17</v>
      </c>
      <c r="J37" s="101">
        <v>729366.35</v>
      </c>
    </row>
    <row r="38" hidden="1" spans="1:10">
      <c r="A38" s="91" t="s">
        <v>10</v>
      </c>
      <c r="B38" s="91" t="s">
        <v>11</v>
      </c>
      <c r="C38" s="91" t="s">
        <v>33</v>
      </c>
      <c r="D38" s="92" t="s">
        <v>47</v>
      </c>
      <c r="E38" s="93">
        <v>44631</v>
      </c>
      <c r="F38" s="94"/>
      <c r="G38" s="100">
        <v>729366.35</v>
      </c>
      <c r="H38" s="100">
        <v>0</v>
      </c>
      <c r="I38" s="100">
        <v>37315.51</v>
      </c>
      <c r="J38" s="100">
        <v>692050.84</v>
      </c>
    </row>
    <row r="39" hidden="1" spans="1:10">
      <c r="A39" s="95" t="s">
        <v>10</v>
      </c>
      <c r="B39" s="95" t="s">
        <v>11</v>
      </c>
      <c r="C39" s="95" t="s">
        <v>33</v>
      </c>
      <c r="D39" s="96" t="s">
        <v>48</v>
      </c>
      <c r="E39" s="97">
        <v>44636</v>
      </c>
      <c r="F39" s="98"/>
      <c r="G39" s="101">
        <v>692050.84</v>
      </c>
      <c r="H39" s="101">
        <v>0</v>
      </c>
      <c r="I39" s="101">
        <v>37720.03</v>
      </c>
      <c r="J39" s="101">
        <v>654330.81</v>
      </c>
    </row>
    <row r="40" hidden="1" spans="1:10">
      <c r="A40" s="91" t="s">
        <v>10</v>
      </c>
      <c r="B40" s="91" t="s">
        <v>11</v>
      </c>
      <c r="C40" s="91" t="s">
        <v>15</v>
      </c>
      <c r="D40" s="92" t="s">
        <v>49</v>
      </c>
      <c r="E40" s="93">
        <v>44638</v>
      </c>
      <c r="F40" s="94">
        <v>44638</v>
      </c>
      <c r="G40" s="100">
        <v>654330.81</v>
      </c>
      <c r="H40" s="100">
        <v>0</v>
      </c>
      <c r="I40" s="100">
        <v>100000</v>
      </c>
      <c r="J40" s="100">
        <v>554330.81</v>
      </c>
    </row>
    <row r="41" hidden="1" spans="1:10">
      <c r="A41" s="95" t="s">
        <v>10</v>
      </c>
      <c r="B41" s="95" t="s">
        <v>11</v>
      </c>
      <c r="C41" s="95" t="s">
        <v>33</v>
      </c>
      <c r="D41" s="96" t="s">
        <v>50</v>
      </c>
      <c r="E41" s="97">
        <v>44645</v>
      </c>
      <c r="F41" s="98"/>
      <c r="G41" s="101">
        <v>554330.81</v>
      </c>
      <c r="H41" s="101">
        <v>0</v>
      </c>
      <c r="I41" s="101">
        <v>37245.68</v>
      </c>
      <c r="J41" s="101">
        <v>517085.13</v>
      </c>
    </row>
    <row r="42" hidden="1" spans="1:10">
      <c r="A42" s="91" t="s">
        <v>10</v>
      </c>
      <c r="B42" s="91" t="s">
        <v>11</v>
      </c>
      <c r="C42" s="91" t="s">
        <v>15</v>
      </c>
      <c r="D42" s="92" t="s">
        <v>51</v>
      </c>
      <c r="E42" s="93">
        <v>44645</v>
      </c>
      <c r="F42" s="94">
        <v>44645</v>
      </c>
      <c r="G42" s="100">
        <v>517085.13</v>
      </c>
      <c r="H42" s="100">
        <v>0</v>
      </c>
      <c r="I42" s="100">
        <v>100000</v>
      </c>
      <c r="J42" s="100">
        <v>417085.13</v>
      </c>
    </row>
    <row r="43" hidden="1" spans="1:10">
      <c r="A43" s="95" t="s">
        <v>10</v>
      </c>
      <c r="B43" s="95" t="s">
        <v>11</v>
      </c>
      <c r="C43" s="95" t="s">
        <v>15</v>
      </c>
      <c r="D43" s="96" t="s">
        <v>52</v>
      </c>
      <c r="E43" s="97">
        <v>44650</v>
      </c>
      <c r="F43" s="98">
        <v>44650</v>
      </c>
      <c r="G43" s="101">
        <v>417085.13</v>
      </c>
      <c r="H43" s="101">
        <v>0</v>
      </c>
      <c r="I43" s="101">
        <v>100000</v>
      </c>
      <c r="J43" s="101">
        <v>317085.13</v>
      </c>
    </row>
    <row r="44" hidden="1" spans="1:10">
      <c r="A44" s="91" t="s">
        <v>10</v>
      </c>
      <c r="B44" s="91" t="s">
        <v>11</v>
      </c>
      <c r="C44" s="91" t="s">
        <v>15</v>
      </c>
      <c r="D44" s="92" t="s">
        <v>53</v>
      </c>
      <c r="E44" s="93">
        <v>44663</v>
      </c>
      <c r="F44" s="94">
        <v>44663</v>
      </c>
      <c r="G44" s="100">
        <v>317085.13</v>
      </c>
      <c r="H44" s="100">
        <v>0</v>
      </c>
      <c r="I44" s="100">
        <v>50000</v>
      </c>
      <c r="J44" s="100">
        <v>267085.13</v>
      </c>
    </row>
    <row r="45" hidden="1" spans="1:10">
      <c r="A45" s="95" t="s">
        <v>10</v>
      </c>
      <c r="B45" s="95" t="s">
        <v>11</v>
      </c>
      <c r="C45" s="95" t="s">
        <v>12</v>
      </c>
      <c r="D45" s="96" t="s">
        <v>54</v>
      </c>
      <c r="E45" s="97">
        <v>44670</v>
      </c>
      <c r="F45" s="98"/>
      <c r="G45" s="101">
        <v>267085.13</v>
      </c>
      <c r="H45" s="101">
        <v>135389.95</v>
      </c>
      <c r="I45" s="101">
        <v>0</v>
      </c>
      <c r="J45" s="101">
        <v>402475.08</v>
      </c>
    </row>
    <row r="46" hidden="1" spans="1:10">
      <c r="A46" s="91" t="s">
        <v>10</v>
      </c>
      <c r="B46" s="91" t="s">
        <v>11</v>
      </c>
      <c r="C46" s="91" t="s">
        <v>33</v>
      </c>
      <c r="D46" s="92" t="s">
        <v>55</v>
      </c>
      <c r="E46" s="93">
        <v>44671</v>
      </c>
      <c r="F46" s="94"/>
      <c r="G46" s="100">
        <v>402475.08</v>
      </c>
      <c r="H46" s="100">
        <v>0</v>
      </c>
      <c r="I46" s="100">
        <v>37702.83</v>
      </c>
      <c r="J46" s="100">
        <v>364772.25</v>
      </c>
    </row>
    <row r="47" hidden="1" spans="1:10">
      <c r="A47" s="95" t="s">
        <v>10</v>
      </c>
      <c r="B47" s="95" t="s">
        <v>11</v>
      </c>
      <c r="C47" s="95" t="s">
        <v>33</v>
      </c>
      <c r="D47" s="96" t="s">
        <v>56</v>
      </c>
      <c r="E47" s="97">
        <v>44671</v>
      </c>
      <c r="F47" s="98"/>
      <c r="G47" s="101">
        <v>364772.25</v>
      </c>
      <c r="H47" s="101">
        <v>0</v>
      </c>
      <c r="I47" s="101">
        <v>36526.45</v>
      </c>
      <c r="J47" s="101">
        <v>328245.8</v>
      </c>
    </row>
    <row r="48" hidden="1" spans="1:10">
      <c r="A48" s="91" t="s">
        <v>10</v>
      </c>
      <c r="B48" s="91" t="s">
        <v>11</v>
      </c>
      <c r="C48" s="91" t="s">
        <v>33</v>
      </c>
      <c r="D48" s="92" t="s">
        <v>57</v>
      </c>
      <c r="E48" s="93">
        <v>44671</v>
      </c>
      <c r="F48" s="94"/>
      <c r="G48" s="100">
        <v>328245.8</v>
      </c>
      <c r="H48" s="100">
        <v>0</v>
      </c>
      <c r="I48" s="100">
        <v>39849.38</v>
      </c>
      <c r="J48" s="100">
        <v>288396.42</v>
      </c>
    </row>
    <row r="49" hidden="1" spans="1:10">
      <c r="A49" s="95" t="s">
        <v>10</v>
      </c>
      <c r="B49" s="95" t="s">
        <v>11</v>
      </c>
      <c r="C49" s="95" t="s">
        <v>12</v>
      </c>
      <c r="D49" s="96" t="s">
        <v>58</v>
      </c>
      <c r="E49" s="97">
        <v>44672</v>
      </c>
      <c r="F49" s="98"/>
      <c r="G49" s="101">
        <v>288396.42</v>
      </c>
      <c r="H49" s="101">
        <v>175442.53</v>
      </c>
      <c r="I49" s="101">
        <v>0</v>
      </c>
      <c r="J49" s="101">
        <v>463838.95</v>
      </c>
    </row>
    <row r="50" hidden="1" spans="1:10">
      <c r="A50" s="91" t="s">
        <v>10</v>
      </c>
      <c r="B50" s="91" t="s">
        <v>11</v>
      </c>
      <c r="C50" s="91" t="s">
        <v>12</v>
      </c>
      <c r="D50" s="92" t="s">
        <v>59</v>
      </c>
      <c r="E50" s="93">
        <v>44679</v>
      </c>
      <c r="F50" s="94"/>
      <c r="G50" s="100">
        <v>463838.95</v>
      </c>
      <c r="H50" s="100">
        <v>198540.24</v>
      </c>
      <c r="I50" s="100">
        <v>0</v>
      </c>
      <c r="J50" s="100">
        <v>662379.19</v>
      </c>
    </row>
    <row r="51" hidden="1" spans="1:10">
      <c r="A51" s="95" t="s">
        <v>10</v>
      </c>
      <c r="B51" s="95" t="s">
        <v>11</v>
      </c>
      <c r="C51" s="95" t="s">
        <v>12</v>
      </c>
      <c r="D51" s="96" t="s">
        <v>60</v>
      </c>
      <c r="E51" s="97">
        <v>44680</v>
      </c>
      <c r="F51" s="98"/>
      <c r="G51" s="101">
        <v>662379.19</v>
      </c>
      <c r="H51" s="101">
        <v>233090.07</v>
      </c>
      <c r="I51" s="101">
        <v>0</v>
      </c>
      <c r="J51" s="101">
        <v>895469.26</v>
      </c>
    </row>
    <row r="52" hidden="1" spans="1:10">
      <c r="A52" s="91" t="s">
        <v>10</v>
      </c>
      <c r="B52" s="91" t="s">
        <v>11</v>
      </c>
      <c r="C52" s="91" t="s">
        <v>12</v>
      </c>
      <c r="D52" s="92" t="s">
        <v>61</v>
      </c>
      <c r="E52" s="93">
        <v>44681</v>
      </c>
      <c r="F52" s="94"/>
      <c r="G52" s="100">
        <v>895469.26</v>
      </c>
      <c r="H52" s="100">
        <v>272308.31</v>
      </c>
      <c r="I52" s="100">
        <v>0</v>
      </c>
      <c r="J52" s="100">
        <v>1167777.57</v>
      </c>
    </row>
    <row r="53" hidden="1" spans="1:10">
      <c r="A53" s="95" t="s">
        <v>10</v>
      </c>
      <c r="B53" s="95" t="s">
        <v>11</v>
      </c>
      <c r="C53" s="95" t="s">
        <v>12</v>
      </c>
      <c r="D53" s="96" t="s">
        <v>62</v>
      </c>
      <c r="E53" s="97">
        <v>44683</v>
      </c>
      <c r="F53" s="98"/>
      <c r="G53" s="101">
        <v>1167777.57</v>
      </c>
      <c r="H53" s="101">
        <v>163218.4</v>
      </c>
      <c r="I53" s="101">
        <v>0</v>
      </c>
      <c r="J53" s="101">
        <v>1330995.97</v>
      </c>
    </row>
    <row r="54" hidden="1" spans="1:10">
      <c r="A54" s="91" t="s">
        <v>10</v>
      </c>
      <c r="B54" s="91" t="s">
        <v>11</v>
      </c>
      <c r="C54" s="91" t="s">
        <v>12</v>
      </c>
      <c r="D54" s="92" t="s">
        <v>63</v>
      </c>
      <c r="E54" s="93">
        <v>44686</v>
      </c>
      <c r="F54" s="94"/>
      <c r="G54" s="100">
        <v>1330995.97</v>
      </c>
      <c r="H54" s="100">
        <v>187559.33</v>
      </c>
      <c r="I54" s="100">
        <v>0</v>
      </c>
      <c r="J54" s="100">
        <v>1518555.3</v>
      </c>
    </row>
    <row r="55" hidden="1" spans="1:10">
      <c r="A55" s="95" t="s">
        <v>10</v>
      </c>
      <c r="B55" s="95" t="s">
        <v>11</v>
      </c>
      <c r="C55" s="95" t="s">
        <v>15</v>
      </c>
      <c r="D55" s="96" t="s">
        <v>64</v>
      </c>
      <c r="E55" s="97">
        <v>44691</v>
      </c>
      <c r="F55" s="98">
        <v>44691</v>
      </c>
      <c r="G55" s="101">
        <v>1518555.3</v>
      </c>
      <c r="H55" s="101">
        <v>0</v>
      </c>
      <c r="I55" s="101">
        <v>35000</v>
      </c>
      <c r="J55" s="101">
        <v>1483555.3</v>
      </c>
    </row>
    <row r="56" hidden="1" spans="1:10">
      <c r="A56" s="91" t="s">
        <v>10</v>
      </c>
      <c r="B56" s="91" t="s">
        <v>11</v>
      </c>
      <c r="C56" s="91" t="s">
        <v>12</v>
      </c>
      <c r="D56" s="92" t="s">
        <v>65</v>
      </c>
      <c r="E56" s="93">
        <v>44696</v>
      </c>
      <c r="F56" s="94"/>
      <c r="G56" s="100">
        <v>1483555.3</v>
      </c>
      <c r="H56" s="100">
        <v>1297027.55</v>
      </c>
      <c r="I56" s="100">
        <v>0</v>
      </c>
      <c r="J56" s="100">
        <v>2780582.85</v>
      </c>
    </row>
    <row r="57" hidden="1" spans="1:10">
      <c r="A57" s="95" t="s">
        <v>10</v>
      </c>
      <c r="B57" s="95" t="s">
        <v>11</v>
      </c>
      <c r="C57" s="95" t="s">
        <v>12</v>
      </c>
      <c r="D57" s="96" t="s">
        <v>66</v>
      </c>
      <c r="E57" s="97">
        <v>44699</v>
      </c>
      <c r="F57" s="98"/>
      <c r="G57" s="101">
        <v>2780582.85</v>
      </c>
      <c r="H57" s="101">
        <v>133434.55</v>
      </c>
      <c r="I57" s="101">
        <v>0</v>
      </c>
      <c r="J57" s="101">
        <v>2914017.4</v>
      </c>
    </row>
    <row r="58" hidden="1" spans="1:10">
      <c r="A58" s="91" t="s">
        <v>10</v>
      </c>
      <c r="B58" s="91" t="s">
        <v>11</v>
      </c>
      <c r="C58" s="91" t="s">
        <v>33</v>
      </c>
      <c r="D58" s="92" t="s">
        <v>67</v>
      </c>
      <c r="E58" s="93">
        <v>44699</v>
      </c>
      <c r="F58" s="94"/>
      <c r="G58" s="100">
        <v>2914017.4</v>
      </c>
      <c r="H58" s="100">
        <v>0</v>
      </c>
      <c r="I58" s="100">
        <v>28206.35</v>
      </c>
      <c r="J58" s="100">
        <v>2885811.05</v>
      </c>
    </row>
    <row r="59" hidden="1" spans="1:10">
      <c r="A59" s="95" t="s">
        <v>10</v>
      </c>
      <c r="B59" s="95" t="s">
        <v>11</v>
      </c>
      <c r="C59" s="95" t="s">
        <v>12</v>
      </c>
      <c r="D59" s="96" t="s">
        <v>68</v>
      </c>
      <c r="E59" s="97">
        <v>44700</v>
      </c>
      <c r="F59" s="98"/>
      <c r="G59" s="101">
        <v>2885811.05</v>
      </c>
      <c r="H59" s="101">
        <v>143375.33</v>
      </c>
      <c r="I59" s="101">
        <v>0</v>
      </c>
      <c r="J59" s="101">
        <v>3029186.38</v>
      </c>
    </row>
    <row r="60" hidden="1" spans="1:10">
      <c r="A60" s="91" t="s">
        <v>10</v>
      </c>
      <c r="B60" s="91" t="s">
        <v>11</v>
      </c>
      <c r="C60" s="91" t="s">
        <v>12</v>
      </c>
      <c r="D60" s="92" t="s">
        <v>69</v>
      </c>
      <c r="E60" s="93">
        <v>44701</v>
      </c>
      <c r="F60" s="94"/>
      <c r="G60" s="100">
        <v>3029186.38</v>
      </c>
      <c r="H60" s="100">
        <v>152239.16</v>
      </c>
      <c r="I60" s="100">
        <v>0</v>
      </c>
      <c r="J60" s="100">
        <v>3181425.54</v>
      </c>
    </row>
    <row r="61" hidden="1" spans="1:10">
      <c r="A61" s="95" t="s">
        <v>10</v>
      </c>
      <c r="B61" s="95" t="s">
        <v>11</v>
      </c>
      <c r="C61" s="95" t="s">
        <v>12</v>
      </c>
      <c r="D61" s="96" t="s">
        <v>70</v>
      </c>
      <c r="E61" s="97">
        <v>44702</v>
      </c>
      <c r="F61" s="98"/>
      <c r="G61" s="101">
        <v>3181425.54</v>
      </c>
      <c r="H61" s="101">
        <v>241313.84</v>
      </c>
      <c r="I61" s="101">
        <v>0</v>
      </c>
      <c r="J61" s="101">
        <v>3422739.38</v>
      </c>
    </row>
    <row r="62" hidden="1" spans="1:10">
      <c r="A62" s="91" t="s">
        <v>10</v>
      </c>
      <c r="B62" s="91" t="s">
        <v>11</v>
      </c>
      <c r="C62" s="91" t="s">
        <v>12</v>
      </c>
      <c r="D62" s="92" t="s">
        <v>71</v>
      </c>
      <c r="E62" s="93">
        <v>44704</v>
      </c>
      <c r="F62" s="94"/>
      <c r="G62" s="100">
        <v>3422739.38</v>
      </c>
      <c r="H62" s="100">
        <v>144574.22</v>
      </c>
      <c r="I62" s="100">
        <v>0</v>
      </c>
      <c r="J62" s="100">
        <v>3567313.6</v>
      </c>
    </row>
    <row r="63" hidden="1" spans="1:10">
      <c r="A63" s="95" t="s">
        <v>10</v>
      </c>
      <c r="B63" s="95" t="s">
        <v>11</v>
      </c>
      <c r="C63" s="95" t="s">
        <v>15</v>
      </c>
      <c r="D63" s="96" t="s">
        <v>72</v>
      </c>
      <c r="E63" s="97">
        <v>44704</v>
      </c>
      <c r="F63" s="98">
        <v>44704</v>
      </c>
      <c r="G63" s="101">
        <v>3567313.6</v>
      </c>
      <c r="H63" s="101">
        <v>0</v>
      </c>
      <c r="I63" s="101">
        <v>160499</v>
      </c>
      <c r="J63" s="101">
        <v>3406814.6</v>
      </c>
    </row>
    <row r="64" hidden="1" spans="1:10">
      <c r="A64" s="91" t="s">
        <v>10</v>
      </c>
      <c r="B64" s="91" t="s">
        <v>11</v>
      </c>
      <c r="C64" s="91" t="s">
        <v>12</v>
      </c>
      <c r="D64" s="92" t="s">
        <v>73</v>
      </c>
      <c r="E64" s="93">
        <v>44705</v>
      </c>
      <c r="F64" s="94"/>
      <c r="G64" s="100">
        <v>3406814.6</v>
      </c>
      <c r="H64" s="100">
        <v>128603.68</v>
      </c>
      <c r="I64" s="100">
        <v>0</v>
      </c>
      <c r="J64" s="100">
        <v>3535418.28</v>
      </c>
    </row>
    <row r="65" hidden="1" spans="1:10">
      <c r="A65" s="95" t="s">
        <v>10</v>
      </c>
      <c r="B65" s="95" t="s">
        <v>11</v>
      </c>
      <c r="C65" s="95" t="s">
        <v>15</v>
      </c>
      <c r="D65" s="96" t="s">
        <v>74</v>
      </c>
      <c r="E65" s="97">
        <v>44705</v>
      </c>
      <c r="F65" s="98">
        <v>44705</v>
      </c>
      <c r="G65" s="101">
        <v>3535418.28</v>
      </c>
      <c r="H65" s="101">
        <v>0</v>
      </c>
      <c r="I65" s="101">
        <v>77838</v>
      </c>
      <c r="J65" s="101">
        <v>3457580.28</v>
      </c>
    </row>
    <row r="66" hidden="1" spans="1:10">
      <c r="A66" s="91" t="s">
        <v>10</v>
      </c>
      <c r="B66" s="91" t="s">
        <v>11</v>
      </c>
      <c r="C66" s="91" t="s">
        <v>15</v>
      </c>
      <c r="D66" s="92" t="s">
        <v>75</v>
      </c>
      <c r="E66" s="93">
        <v>44706</v>
      </c>
      <c r="F66" s="94">
        <v>44706</v>
      </c>
      <c r="G66" s="100">
        <v>3457580.28</v>
      </c>
      <c r="H66" s="100">
        <v>0</v>
      </c>
      <c r="I66" s="100">
        <v>68271</v>
      </c>
      <c r="J66" s="100">
        <v>3389309.28</v>
      </c>
    </row>
    <row r="67" hidden="1" spans="1:10">
      <c r="A67" s="95" t="s">
        <v>10</v>
      </c>
      <c r="B67" s="95" t="s">
        <v>11</v>
      </c>
      <c r="C67" s="95" t="s">
        <v>15</v>
      </c>
      <c r="D67" s="96" t="s">
        <v>76</v>
      </c>
      <c r="E67" s="97">
        <v>44707</v>
      </c>
      <c r="F67" s="98">
        <v>44707</v>
      </c>
      <c r="G67" s="101">
        <v>3389309.28</v>
      </c>
      <c r="H67" s="101">
        <v>0</v>
      </c>
      <c r="I67" s="101">
        <v>105881</v>
      </c>
      <c r="J67" s="101">
        <v>3283428.28</v>
      </c>
    </row>
    <row r="68" hidden="1" spans="1:10">
      <c r="A68" s="91" t="s">
        <v>10</v>
      </c>
      <c r="B68" s="91" t="s">
        <v>11</v>
      </c>
      <c r="C68" s="91" t="s">
        <v>12</v>
      </c>
      <c r="D68" s="92" t="s">
        <v>77</v>
      </c>
      <c r="E68" s="93">
        <v>44708</v>
      </c>
      <c r="F68" s="94"/>
      <c r="G68" s="100">
        <v>3283428.28</v>
      </c>
      <c r="H68" s="100">
        <v>60776.03</v>
      </c>
      <c r="I68" s="100">
        <v>0</v>
      </c>
      <c r="J68" s="100">
        <v>3344204.31</v>
      </c>
    </row>
    <row r="69" hidden="1" spans="1:10">
      <c r="A69" s="95" t="s">
        <v>10</v>
      </c>
      <c r="B69" s="95" t="s">
        <v>11</v>
      </c>
      <c r="C69" s="95" t="s">
        <v>12</v>
      </c>
      <c r="D69" s="96" t="s">
        <v>78</v>
      </c>
      <c r="E69" s="97">
        <v>44709</v>
      </c>
      <c r="F69" s="98"/>
      <c r="G69" s="101">
        <v>3344204.31</v>
      </c>
      <c r="H69" s="101">
        <v>83984.04</v>
      </c>
      <c r="I69" s="101">
        <v>0</v>
      </c>
      <c r="J69" s="101">
        <v>3428188.35</v>
      </c>
    </row>
    <row r="70" hidden="1" spans="1:10">
      <c r="A70" s="91" t="s">
        <v>10</v>
      </c>
      <c r="B70" s="91" t="s">
        <v>11</v>
      </c>
      <c r="C70" s="91" t="s">
        <v>12</v>
      </c>
      <c r="D70" s="92" t="s">
        <v>79</v>
      </c>
      <c r="E70" s="93">
        <v>44710</v>
      </c>
      <c r="F70" s="94"/>
      <c r="G70" s="100">
        <v>3428188.35</v>
      </c>
      <c r="H70" s="100">
        <v>100081.1</v>
      </c>
      <c r="I70" s="100">
        <v>0</v>
      </c>
      <c r="J70" s="100">
        <v>3528269.45</v>
      </c>
    </row>
    <row r="71" hidden="1" spans="1:10">
      <c r="A71" s="95" t="s">
        <v>10</v>
      </c>
      <c r="B71" s="95" t="s">
        <v>11</v>
      </c>
      <c r="C71" s="95" t="s">
        <v>12</v>
      </c>
      <c r="D71" s="96" t="s">
        <v>80</v>
      </c>
      <c r="E71" s="97">
        <v>44711</v>
      </c>
      <c r="F71" s="98"/>
      <c r="G71" s="101">
        <v>3528269.45</v>
      </c>
      <c r="H71" s="101">
        <v>40852.93</v>
      </c>
      <c r="I71" s="101">
        <v>0</v>
      </c>
      <c r="J71" s="101">
        <v>3569122.38</v>
      </c>
    </row>
    <row r="72" hidden="1" spans="1:10">
      <c r="A72" s="91" t="s">
        <v>10</v>
      </c>
      <c r="B72" s="91" t="s">
        <v>11</v>
      </c>
      <c r="C72" s="91" t="s">
        <v>15</v>
      </c>
      <c r="D72" s="92" t="s">
        <v>81</v>
      </c>
      <c r="E72" s="93">
        <v>44711</v>
      </c>
      <c r="F72" s="94">
        <v>44711</v>
      </c>
      <c r="G72" s="100">
        <v>3569122.38</v>
      </c>
      <c r="H72" s="100">
        <v>0</v>
      </c>
      <c r="I72" s="100">
        <v>265034</v>
      </c>
      <c r="J72" s="100">
        <v>3304088.38</v>
      </c>
    </row>
    <row r="73" hidden="1" spans="1:10">
      <c r="A73" s="95" t="s">
        <v>10</v>
      </c>
      <c r="B73" s="95" t="s">
        <v>11</v>
      </c>
      <c r="C73" s="95" t="s">
        <v>15</v>
      </c>
      <c r="D73" s="96" t="s">
        <v>82</v>
      </c>
      <c r="E73" s="97">
        <v>44712</v>
      </c>
      <c r="F73" s="98">
        <v>44712</v>
      </c>
      <c r="G73" s="101">
        <v>3304088.38</v>
      </c>
      <c r="H73" s="101">
        <v>0</v>
      </c>
      <c r="I73" s="101">
        <v>35107</v>
      </c>
      <c r="J73" s="101">
        <v>3268981.38</v>
      </c>
    </row>
    <row r="74" hidden="1" spans="1:10">
      <c r="A74" s="91" t="s">
        <v>10</v>
      </c>
      <c r="B74" s="91" t="s">
        <v>11</v>
      </c>
      <c r="C74" s="91" t="s">
        <v>15</v>
      </c>
      <c r="D74" s="92" t="s">
        <v>83</v>
      </c>
      <c r="E74" s="93">
        <v>44714</v>
      </c>
      <c r="F74" s="94">
        <v>44714</v>
      </c>
      <c r="G74" s="100">
        <v>3268981.38</v>
      </c>
      <c r="H74" s="100">
        <v>0</v>
      </c>
      <c r="I74" s="100">
        <v>45496</v>
      </c>
      <c r="J74" s="100">
        <v>3223485.38</v>
      </c>
    </row>
    <row r="75" hidden="1" spans="1:10">
      <c r="A75" s="95" t="s">
        <v>10</v>
      </c>
      <c r="B75" s="95" t="s">
        <v>11</v>
      </c>
      <c r="C75" s="95" t="s">
        <v>15</v>
      </c>
      <c r="D75" s="96" t="s">
        <v>84</v>
      </c>
      <c r="E75" s="97">
        <v>44715</v>
      </c>
      <c r="F75" s="98">
        <v>44715</v>
      </c>
      <c r="G75" s="101">
        <v>3223485.38</v>
      </c>
      <c r="H75" s="101">
        <v>0</v>
      </c>
      <c r="I75" s="101">
        <v>106699</v>
      </c>
      <c r="J75" s="101">
        <v>3116786.38</v>
      </c>
    </row>
    <row r="76" hidden="1" spans="1:10">
      <c r="A76" s="91" t="s">
        <v>10</v>
      </c>
      <c r="B76" s="91" t="s">
        <v>11</v>
      </c>
      <c r="C76" s="91" t="s">
        <v>15</v>
      </c>
      <c r="D76" s="92" t="s">
        <v>85</v>
      </c>
      <c r="E76" s="93">
        <v>44716</v>
      </c>
      <c r="F76" s="94">
        <v>44716</v>
      </c>
      <c r="G76" s="100">
        <v>3116786.38</v>
      </c>
      <c r="H76" s="100">
        <v>0</v>
      </c>
      <c r="I76" s="100">
        <v>89692</v>
      </c>
      <c r="J76" s="100">
        <v>3027094.38</v>
      </c>
    </row>
    <row r="77" hidden="1" spans="1:10">
      <c r="A77" s="95" t="s">
        <v>10</v>
      </c>
      <c r="B77" s="95" t="s">
        <v>11</v>
      </c>
      <c r="C77" s="95" t="s">
        <v>15</v>
      </c>
      <c r="D77" s="96" t="s">
        <v>86</v>
      </c>
      <c r="E77" s="97">
        <v>44718</v>
      </c>
      <c r="F77" s="98">
        <v>44718</v>
      </c>
      <c r="G77" s="101">
        <v>3027094.38</v>
      </c>
      <c r="H77" s="101">
        <v>0</v>
      </c>
      <c r="I77" s="101">
        <v>147157</v>
      </c>
      <c r="J77" s="101">
        <v>2879937.38</v>
      </c>
    </row>
    <row r="78" hidden="1" spans="1:10">
      <c r="A78" s="91" t="s">
        <v>10</v>
      </c>
      <c r="B78" s="91" t="s">
        <v>11</v>
      </c>
      <c r="C78" s="91" t="s">
        <v>15</v>
      </c>
      <c r="D78" s="92" t="s">
        <v>87</v>
      </c>
      <c r="E78" s="93">
        <v>44719</v>
      </c>
      <c r="F78" s="94">
        <v>44719</v>
      </c>
      <c r="G78" s="100">
        <v>2879937.38</v>
      </c>
      <c r="H78" s="100">
        <v>0</v>
      </c>
      <c r="I78" s="100">
        <v>68401</v>
      </c>
      <c r="J78" s="100">
        <v>2811536.38</v>
      </c>
    </row>
    <row r="79" hidden="1" spans="1:10">
      <c r="A79" s="95" t="s">
        <v>10</v>
      </c>
      <c r="B79" s="95" t="s">
        <v>11</v>
      </c>
      <c r="C79" s="95" t="s">
        <v>12</v>
      </c>
      <c r="D79" s="96" t="s">
        <v>88</v>
      </c>
      <c r="E79" s="97">
        <v>44721</v>
      </c>
      <c r="F79" s="98"/>
      <c r="G79" s="101">
        <v>2811536.38</v>
      </c>
      <c r="H79" s="101">
        <v>51619.58</v>
      </c>
      <c r="I79" s="101">
        <v>0</v>
      </c>
      <c r="J79" s="101">
        <v>2863155.96</v>
      </c>
    </row>
    <row r="80" hidden="1" spans="1:10">
      <c r="A80" s="91" t="s">
        <v>10</v>
      </c>
      <c r="B80" s="91" t="s">
        <v>11</v>
      </c>
      <c r="C80" s="91" t="s">
        <v>12</v>
      </c>
      <c r="D80" s="92" t="s">
        <v>89</v>
      </c>
      <c r="E80" s="93">
        <v>44722</v>
      </c>
      <c r="F80" s="94"/>
      <c r="G80" s="100">
        <v>2863155.96</v>
      </c>
      <c r="H80" s="100">
        <v>54324.13</v>
      </c>
      <c r="I80" s="100">
        <v>0</v>
      </c>
      <c r="J80" s="100">
        <v>2917480.09</v>
      </c>
    </row>
    <row r="81" hidden="1" spans="1:10">
      <c r="A81" s="95" t="s">
        <v>10</v>
      </c>
      <c r="B81" s="95" t="s">
        <v>11</v>
      </c>
      <c r="C81" s="95" t="s">
        <v>15</v>
      </c>
      <c r="D81" s="96" t="s">
        <v>90</v>
      </c>
      <c r="E81" s="97">
        <v>44722</v>
      </c>
      <c r="F81" s="98">
        <v>44722</v>
      </c>
      <c r="G81" s="101">
        <v>2917480.09</v>
      </c>
      <c r="H81" s="101">
        <v>0</v>
      </c>
      <c r="I81" s="101">
        <v>127018</v>
      </c>
      <c r="J81" s="101">
        <v>2790462.09</v>
      </c>
    </row>
    <row r="82" hidden="1" spans="1:10">
      <c r="A82" s="91" t="s">
        <v>10</v>
      </c>
      <c r="B82" s="91" t="s">
        <v>11</v>
      </c>
      <c r="C82" s="91" t="s">
        <v>12</v>
      </c>
      <c r="D82" s="92" t="s">
        <v>91</v>
      </c>
      <c r="E82" s="93">
        <v>44723</v>
      </c>
      <c r="F82" s="94"/>
      <c r="G82" s="100">
        <v>2790462.09</v>
      </c>
      <c r="H82" s="100">
        <v>64437.55</v>
      </c>
      <c r="I82" s="100">
        <v>0</v>
      </c>
      <c r="J82" s="100">
        <v>2854899.64</v>
      </c>
    </row>
    <row r="83" hidden="1" spans="1:10">
      <c r="A83" s="95" t="s">
        <v>10</v>
      </c>
      <c r="B83" s="95" t="s">
        <v>11</v>
      </c>
      <c r="C83" s="95" t="s">
        <v>12</v>
      </c>
      <c r="D83" s="96" t="s">
        <v>92</v>
      </c>
      <c r="E83" s="97">
        <v>44723</v>
      </c>
      <c r="F83" s="98"/>
      <c r="G83" s="101">
        <v>2854899.64</v>
      </c>
      <c r="H83" s="101">
        <v>58198.21</v>
      </c>
      <c r="I83" s="101">
        <v>0</v>
      </c>
      <c r="J83" s="101">
        <v>2913097.85</v>
      </c>
    </row>
    <row r="84" hidden="1" spans="1:10">
      <c r="A84" s="91" t="s">
        <v>10</v>
      </c>
      <c r="B84" s="91" t="s">
        <v>11</v>
      </c>
      <c r="C84" s="91" t="s">
        <v>15</v>
      </c>
      <c r="D84" s="92" t="s">
        <v>93</v>
      </c>
      <c r="E84" s="93">
        <v>44725</v>
      </c>
      <c r="F84" s="94">
        <v>44725</v>
      </c>
      <c r="G84" s="100">
        <v>2913097.85</v>
      </c>
      <c r="H84" s="100">
        <v>0</v>
      </c>
      <c r="I84" s="100">
        <v>128060</v>
      </c>
      <c r="J84" s="100">
        <v>2785037.85</v>
      </c>
    </row>
    <row r="85" hidden="1" spans="1:10">
      <c r="A85" s="95" t="s">
        <v>10</v>
      </c>
      <c r="B85" s="95" t="s">
        <v>11</v>
      </c>
      <c r="C85" s="95" t="s">
        <v>15</v>
      </c>
      <c r="D85" s="96" t="s">
        <v>94</v>
      </c>
      <c r="E85" s="97">
        <v>44726</v>
      </c>
      <c r="F85" s="98">
        <v>44726</v>
      </c>
      <c r="G85" s="101">
        <v>2785037.85</v>
      </c>
      <c r="H85" s="101">
        <v>0</v>
      </c>
      <c r="I85" s="101">
        <v>193789</v>
      </c>
      <c r="J85" s="101">
        <v>2591248.85</v>
      </c>
    </row>
    <row r="86" hidden="1" spans="1:10">
      <c r="A86" s="91" t="s">
        <v>10</v>
      </c>
      <c r="B86" s="91" t="s">
        <v>11</v>
      </c>
      <c r="C86" s="91" t="s">
        <v>15</v>
      </c>
      <c r="D86" s="92" t="s">
        <v>95</v>
      </c>
      <c r="E86" s="93">
        <v>44727</v>
      </c>
      <c r="F86" s="94">
        <v>44727</v>
      </c>
      <c r="G86" s="100">
        <v>2591248.85</v>
      </c>
      <c r="H86" s="100">
        <v>0</v>
      </c>
      <c r="I86" s="100">
        <v>36308</v>
      </c>
      <c r="J86" s="100">
        <v>2554940.85</v>
      </c>
    </row>
    <row r="87" hidden="1" spans="1:10">
      <c r="A87" s="95" t="s">
        <v>10</v>
      </c>
      <c r="B87" s="95" t="s">
        <v>11</v>
      </c>
      <c r="C87" s="95" t="s">
        <v>12</v>
      </c>
      <c r="D87" s="96" t="s">
        <v>96</v>
      </c>
      <c r="E87" s="97">
        <v>44728</v>
      </c>
      <c r="F87" s="98"/>
      <c r="G87" s="101">
        <v>2554940.85</v>
      </c>
      <c r="H87" s="101">
        <v>64965.49</v>
      </c>
      <c r="I87" s="101">
        <v>0</v>
      </c>
      <c r="J87" s="101">
        <v>2619906.34</v>
      </c>
    </row>
    <row r="88" hidden="1" spans="1:10">
      <c r="A88" s="91" t="s">
        <v>10</v>
      </c>
      <c r="B88" s="91" t="s">
        <v>11</v>
      </c>
      <c r="C88" s="91" t="s">
        <v>12</v>
      </c>
      <c r="D88" s="92" t="s">
        <v>97</v>
      </c>
      <c r="E88" s="93">
        <v>44729</v>
      </c>
      <c r="F88" s="94"/>
      <c r="G88" s="100">
        <v>2619906.34</v>
      </c>
      <c r="H88" s="100">
        <v>77250.64</v>
      </c>
      <c r="I88" s="100">
        <v>0</v>
      </c>
      <c r="J88" s="100">
        <v>2697156.98</v>
      </c>
    </row>
    <row r="89" hidden="1" spans="1:10">
      <c r="A89" s="95" t="s">
        <v>10</v>
      </c>
      <c r="B89" s="95" t="s">
        <v>11</v>
      </c>
      <c r="C89" s="95" t="s">
        <v>15</v>
      </c>
      <c r="D89" s="96" t="s">
        <v>98</v>
      </c>
      <c r="E89" s="97">
        <v>44729</v>
      </c>
      <c r="F89" s="98">
        <v>44729</v>
      </c>
      <c r="G89" s="101">
        <v>2697156.98</v>
      </c>
      <c r="H89" s="101">
        <v>0</v>
      </c>
      <c r="I89" s="101">
        <v>56014</v>
      </c>
      <c r="J89" s="101">
        <v>2641142.98</v>
      </c>
    </row>
    <row r="90" hidden="1" spans="1:10">
      <c r="A90" s="91" t="s">
        <v>10</v>
      </c>
      <c r="B90" s="91" t="s">
        <v>11</v>
      </c>
      <c r="C90" s="91" t="s">
        <v>12</v>
      </c>
      <c r="D90" s="92" t="s">
        <v>99</v>
      </c>
      <c r="E90" s="93">
        <v>44732</v>
      </c>
      <c r="F90" s="94"/>
      <c r="G90" s="100">
        <v>2641142.98</v>
      </c>
      <c r="H90" s="100">
        <v>90379.39</v>
      </c>
      <c r="I90" s="100">
        <v>0</v>
      </c>
      <c r="J90" s="100">
        <v>2731522.37</v>
      </c>
    </row>
    <row r="91" hidden="1" spans="1:10">
      <c r="A91" s="95" t="s">
        <v>10</v>
      </c>
      <c r="B91" s="95" t="s">
        <v>11</v>
      </c>
      <c r="C91" s="95" t="s">
        <v>15</v>
      </c>
      <c r="D91" s="96" t="s">
        <v>100</v>
      </c>
      <c r="E91" s="97">
        <v>44733</v>
      </c>
      <c r="F91" s="98">
        <v>44733</v>
      </c>
      <c r="G91" s="101">
        <v>2731522.37</v>
      </c>
      <c r="H91" s="101">
        <v>0</v>
      </c>
      <c r="I91" s="101">
        <v>227793</v>
      </c>
      <c r="J91" s="101">
        <v>2503729.37</v>
      </c>
    </row>
    <row r="92" hidden="1" spans="1:10">
      <c r="A92" s="91" t="s">
        <v>10</v>
      </c>
      <c r="B92" s="91" t="s">
        <v>11</v>
      </c>
      <c r="C92" s="91" t="s">
        <v>12</v>
      </c>
      <c r="D92" s="92" t="s">
        <v>101</v>
      </c>
      <c r="E92" s="93">
        <v>44734</v>
      </c>
      <c r="F92" s="94"/>
      <c r="G92" s="100">
        <v>2503729.37</v>
      </c>
      <c r="H92" s="100">
        <v>78034.71</v>
      </c>
      <c r="I92" s="100">
        <v>0</v>
      </c>
      <c r="J92" s="100">
        <v>2581764.08</v>
      </c>
    </row>
    <row r="93" hidden="1" spans="1:10">
      <c r="A93" s="95" t="s">
        <v>10</v>
      </c>
      <c r="B93" s="95" t="s">
        <v>11</v>
      </c>
      <c r="C93" s="95" t="s">
        <v>12</v>
      </c>
      <c r="D93" s="96" t="s">
        <v>102</v>
      </c>
      <c r="E93" s="97">
        <v>44735</v>
      </c>
      <c r="F93" s="98"/>
      <c r="G93" s="101">
        <v>2581764.08</v>
      </c>
      <c r="H93" s="101">
        <v>166629.41</v>
      </c>
      <c r="I93" s="101">
        <v>0</v>
      </c>
      <c r="J93" s="101">
        <v>2748393.49</v>
      </c>
    </row>
    <row r="94" hidden="1" spans="1:10">
      <c r="A94" s="91" t="s">
        <v>10</v>
      </c>
      <c r="B94" s="91" t="s">
        <v>11</v>
      </c>
      <c r="C94" s="91" t="s">
        <v>12</v>
      </c>
      <c r="D94" s="92" t="s">
        <v>103</v>
      </c>
      <c r="E94" s="93">
        <v>44736</v>
      </c>
      <c r="F94" s="94"/>
      <c r="G94" s="100">
        <v>2748393.49</v>
      </c>
      <c r="H94" s="100">
        <v>77972.8</v>
      </c>
      <c r="I94" s="100">
        <v>0</v>
      </c>
      <c r="J94" s="100">
        <v>2826366.29</v>
      </c>
    </row>
    <row r="95" hidden="1" spans="1:10">
      <c r="A95" s="95" t="s">
        <v>10</v>
      </c>
      <c r="B95" s="95" t="s">
        <v>11</v>
      </c>
      <c r="C95" s="95" t="s">
        <v>12</v>
      </c>
      <c r="D95" s="96" t="s">
        <v>104</v>
      </c>
      <c r="E95" s="97">
        <v>44737</v>
      </c>
      <c r="F95" s="98"/>
      <c r="G95" s="101">
        <v>2826366.29</v>
      </c>
      <c r="H95" s="101">
        <v>56465.77</v>
      </c>
      <c r="I95" s="101">
        <v>0</v>
      </c>
      <c r="J95" s="101">
        <v>2882832.06</v>
      </c>
    </row>
    <row r="96" hidden="1" spans="1:10">
      <c r="A96" s="91" t="s">
        <v>10</v>
      </c>
      <c r="B96" s="91" t="s">
        <v>11</v>
      </c>
      <c r="C96" s="91" t="s">
        <v>12</v>
      </c>
      <c r="D96" s="92" t="s">
        <v>105</v>
      </c>
      <c r="E96" s="93">
        <v>44740</v>
      </c>
      <c r="F96" s="94"/>
      <c r="G96" s="100">
        <v>2882832.06</v>
      </c>
      <c r="H96" s="100">
        <v>69766.14</v>
      </c>
      <c r="I96" s="100">
        <v>0</v>
      </c>
      <c r="J96" s="100">
        <v>2952598.2</v>
      </c>
    </row>
    <row r="97" hidden="1" spans="1:10">
      <c r="A97" s="95" t="s">
        <v>10</v>
      </c>
      <c r="B97" s="95" t="s">
        <v>11</v>
      </c>
      <c r="C97" s="95" t="s">
        <v>15</v>
      </c>
      <c r="D97" s="96" t="s">
        <v>106</v>
      </c>
      <c r="E97" s="97">
        <v>44740</v>
      </c>
      <c r="F97" s="98">
        <v>44740</v>
      </c>
      <c r="G97" s="101">
        <v>2952598.2</v>
      </c>
      <c r="H97" s="101">
        <v>0</v>
      </c>
      <c r="I97" s="101">
        <v>300000</v>
      </c>
      <c r="J97" s="101">
        <v>2652598.2</v>
      </c>
    </row>
    <row r="98" hidden="1" spans="1:10">
      <c r="A98" s="91" t="s">
        <v>10</v>
      </c>
      <c r="B98" s="91" t="s">
        <v>11</v>
      </c>
      <c r="C98" s="91" t="s">
        <v>12</v>
      </c>
      <c r="D98" s="92" t="s">
        <v>107</v>
      </c>
      <c r="E98" s="93">
        <v>44742</v>
      </c>
      <c r="F98" s="94"/>
      <c r="G98" s="100">
        <v>2652598.2</v>
      </c>
      <c r="H98" s="100">
        <v>229314.49</v>
      </c>
      <c r="I98" s="100">
        <v>0</v>
      </c>
      <c r="J98" s="100">
        <v>2881912.69</v>
      </c>
    </row>
    <row r="99" hidden="1" spans="1:10">
      <c r="A99" s="95" t="s">
        <v>10</v>
      </c>
      <c r="B99" s="95" t="s">
        <v>11</v>
      </c>
      <c r="C99" s="95" t="s">
        <v>15</v>
      </c>
      <c r="D99" s="96" t="s">
        <v>108</v>
      </c>
      <c r="E99" s="97">
        <v>44743</v>
      </c>
      <c r="F99" s="98">
        <v>44743</v>
      </c>
      <c r="G99" s="101">
        <v>2881912.69</v>
      </c>
      <c r="H99" s="101">
        <v>0</v>
      </c>
      <c r="I99" s="101">
        <v>100000</v>
      </c>
      <c r="J99" s="101">
        <v>2781912.69</v>
      </c>
    </row>
    <row r="100" hidden="1" spans="1:10">
      <c r="A100" s="91" t="s">
        <v>10</v>
      </c>
      <c r="B100" s="91" t="s">
        <v>11</v>
      </c>
      <c r="C100" s="91" t="s">
        <v>12</v>
      </c>
      <c r="D100" s="92" t="s">
        <v>109</v>
      </c>
      <c r="E100" s="93">
        <v>44744</v>
      </c>
      <c r="F100" s="94"/>
      <c r="G100" s="100">
        <v>2781912.69</v>
      </c>
      <c r="H100" s="100">
        <v>78631.95</v>
      </c>
      <c r="I100" s="100">
        <v>0</v>
      </c>
      <c r="J100" s="100">
        <v>2860544.64</v>
      </c>
    </row>
    <row r="101" hidden="1" spans="1:10">
      <c r="A101" s="95" t="s">
        <v>10</v>
      </c>
      <c r="B101" s="95" t="s">
        <v>11</v>
      </c>
      <c r="C101" s="95" t="s">
        <v>12</v>
      </c>
      <c r="D101" s="96" t="s">
        <v>110</v>
      </c>
      <c r="E101" s="97">
        <v>44746</v>
      </c>
      <c r="F101" s="98"/>
      <c r="G101" s="101">
        <v>2860544.64</v>
      </c>
      <c r="H101" s="101">
        <v>72406.44</v>
      </c>
      <c r="I101" s="101">
        <v>0</v>
      </c>
      <c r="J101" s="101">
        <v>2932951.08</v>
      </c>
    </row>
    <row r="102" hidden="1" spans="1:10">
      <c r="A102" s="91" t="s">
        <v>10</v>
      </c>
      <c r="B102" s="91" t="s">
        <v>11</v>
      </c>
      <c r="C102" s="91" t="s">
        <v>15</v>
      </c>
      <c r="D102" s="92" t="s">
        <v>111</v>
      </c>
      <c r="E102" s="93">
        <v>44746</v>
      </c>
      <c r="F102" s="94">
        <v>44746</v>
      </c>
      <c r="G102" s="100">
        <v>2932951.08</v>
      </c>
      <c r="H102" s="100">
        <v>0</v>
      </c>
      <c r="I102" s="100">
        <v>220613</v>
      </c>
      <c r="J102" s="100">
        <v>2712338.08</v>
      </c>
    </row>
    <row r="103" hidden="1" spans="1:10">
      <c r="A103" s="95" t="s">
        <v>10</v>
      </c>
      <c r="B103" s="95" t="s">
        <v>11</v>
      </c>
      <c r="C103" s="95" t="s">
        <v>12</v>
      </c>
      <c r="D103" s="96" t="s">
        <v>112</v>
      </c>
      <c r="E103" s="97">
        <v>44747</v>
      </c>
      <c r="F103" s="98"/>
      <c r="G103" s="101">
        <v>2712338.08</v>
      </c>
      <c r="H103" s="101">
        <v>80675.53</v>
      </c>
      <c r="I103" s="101">
        <v>0</v>
      </c>
      <c r="J103" s="101">
        <v>2793013.61</v>
      </c>
    </row>
    <row r="104" hidden="1" spans="1:10">
      <c r="A104" s="91" t="s">
        <v>10</v>
      </c>
      <c r="B104" s="91" t="s">
        <v>11</v>
      </c>
      <c r="C104" s="91" t="s">
        <v>12</v>
      </c>
      <c r="D104" s="92" t="s">
        <v>113</v>
      </c>
      <c r="E104" s="93">
        <v>44748</v>
      </c>
      <c r="F104" s="94"/>
      <c r="G104" s="100">
        <v>2793013.61</v>
      </c>
      <c r="H104" s="100">
        <v>128682.92</v>
      </c>
      <c r="I104" s="100">
        <v>0</v>
      </c>
      <c r="J104" s="100">
        <v>2921696.53</v>
      </c>
    </row>
    <row r="105" hidden="1" spans="1:10">
      <c r="A105" s="95" t="s">
        <v>10</v>
      </c>
      <c r="B105" s="95" t="s">
        <v>11</v>
      </c>
      <c r="C105" s="95" t="s">
        <v>15</v>
      </c>
      <c r="D105" s="96" t="s">
        <v>114</v>
      </c>
      <c r="E105" s="97">
        <v>44749</v>
      </c>
      <c r="F105" s="98">
        <v>44749</v>
      </c>
      <c r="G105" s="101">
        <v>2921696.53</v>
      </c>
      <c r="H105" s="101">
        <v>0</v>
      </c>
      <c r="I105" s="101">
        <v>85271</v>
      </c>
      <c r="J105" s="101">
        <v>2836425.53</v>
      </c>
    </row>
    <row r="106" hidden="1" spans="1:10">
      <c r="A106" s="91" t="s">
        <v>10</v>
      </c>
      <c r="B106" s="91" t="s">
        <v>11</v>
      </c>
      <c r="C106" s="91" t="s">
        <v>12</v>
      </c>
      <c r="D106" s="92" t="s">
        <v>115</v>
      </c>
      <c r="E106" s="93">
        <v>44750</v>
      </c>
      <c r="F106" s="94"/>
      <c r="G106" s="100">
        <v>2836425.53</v>
      </c>
      <c r="H106" s="100">
        <v>149859.54</v>
      </c>
      <c r="I106" s="100">
        <v>0</v>
      </c>
      <c r="J106" s="100">
        <v>2986285.07</v>
      </c>
    </row>
    <row r="107" hidden="1" spans="1:10">
      <c r="A107" s="95" t="s">
        <v>10</v>
      </c>
      <c r="B107" s="95" t="s">
        <v>11</v>
      </c>
      <c r="C107" s="95" t="s">
        <v>15</v>
      </c>
      <c r="D107" s="96" t="s">
        <v>116</v>
      </c>
      <c r="E107" s="97">
        <v>44750</v>
      </c>
      <c r="F107" s="98">
        <v>44750</v>
      </c>
      <c r="G107" s="101">
        <v>2986285.07</v>
      </c>
      <c r="H107" s="101">
        <v>0</v>
      </c>
      <c r="I107" s="101">
        <v>45830</v>
      </c>
      <c r="J107" s="101">
        <v>2940455.07</v>
      </c>
    </row>
    <row r="108" hidden="1" spans="1:10">
      <c r="A108" s="91" t="s">
        <v>10</v>
      </c>
      <c r="B108" s="91" t="s">
        <v>11</v>
      </c>
      <c r="C108" s="91" t="s">
        <v>12</v>
      </c>
      <c r="D108" s="92" t="s">
        <v>117</v>
      </c>
      <c r="E108" s="93">
        <v>44753</v>
      </c>
      <c r="F108" s="94"/>
      <c r="G108" s="100">
        <v>2940455.07</v>
      </c>
      <c r="H108" s="100">
        <v>97385.49</v>
      </c>
      <c r="I108" s="100">
        <v>0</v>
      </c>
      <c r="J108" s="100">
        <v>3037840.56</v>
      </c>
    </row>
    <row r="109" hidden="1" spans="1:10">
      <c r="A109" s="95" t="s">
        <v>10</v>
      </c>
      <c r="B109" s="95" t="s">
        <v>11</v>
      </c>
      <c r="C109" s="95" t="s">
        <v>15</v>
      </c>
      <c r="D109" s="96" t="s">
        <v>118</v>
      </c>
      <c r="E109" s="97">
        <v>44753</v>
      </c>
      <c r="F109" s="98">
        <v>44753</v>
      </c>
      <c r="G109" s="101">
        <v>3037840.56</v>
      </c>
      <c r="H109" s="101">
        <v>0</v>
      </c>
      <c r="I109" s="101">
        <v>81173</v>
      </c>
      <c r="J109" s="101">
        <v>2956667.56</v>
      </c>
    </row>
    <row r="110" hidden="1" spans="1:10">
      <c r="A110" s="91" t="s">
        <v>10</v>
      </c>
      <c r="B110" s="91" t="s">
        <v>11</v>
      </c>
      <c r="C110" s="91" t="s">
        <v>15</v>
      </c>
      <c r="D110" s="92" t="s">
        <v>119</v>
      </c>
      <c r="E110" s="93">
        <v>44754</v>
      </c>
      <c r="F110" s="94">
        <v>44754</v>
      </c>
      <c r="G110" s="100">
        <v>2956667.56</v>
      </c>
      <c r="H110" s="100">
        <v>0</v>
      </c>
      <c r="I110" s="100">
        <v>186658</v>
      </c>
      <c r="J110" s="100">
        <v>2770009.56</v>
      </c>
    </row>
    <row r="111" hidden="1" spans="1:10">
      <c r="A111" s="95" t="s">
        <v>10</v>
      </c>
      <c r="B111" s="95" t="s">
        <v>11</v>
      </c>
      <c r="C111" s="95" t="s">
        <v>12</v>
      </c>
      <c r="D111" s="96" t="s">
        <v>120</v>
      </c>
      <c r="E111" s="97">
        <v>44755</v>
      </c>
      <c r="F111" s="98"/>
      <c r="G111" s="101">
        <v>2770009.56</v>
      </c>
      <c r="H111" s="101">
        <v>76444.12</v>
      </c>
      <c r="I111" s="101">
        <v>0</v>
      </c>
      <c r="J111" s="101">
        <v>2846453.68</v>
      </c>
    </row>
    <row r="112" hidden="1" spans="1:10">
      <c r="A112" s="91" t="s">
        <v>10</v>
      </c>
      <c r="B112" s="91" t="s">
        <v>11</v>
      </c>
      <c r="C112" s="91" t="s">
        <v>15</v>
      </c>
      <c r="D112" s="92" t="s">
        <v>121</v>
      </c>
      <c r="E112" s="93">
        <v>44755</v>
      </c>
      <c r="F112" s="94">
        <v>44755</v>
      </c>
      <c r="G112" s="100">
        <v>2846453.68</v>
      </c>
      <c r="H112" s="100">
        <v>0</v>
      </c>
      <c r="I112" s="100">
        <v>89202</v>
      </c>
      <c r="J112" s="100">
        <v>2757251.68</v>
      </c>
    </row>
    <row r="113" hidden="1" spans="1:10">
      <c r="A113" s="95" t="s">
        <v>10</v>
      </c>
      <c r="B113" s="95" t="s">
        <v>11</v>
      </c>
      <c r="C113" s="95" t="s">
        <v>12</v>
      </c>
      <c r="D113" s="96" t="s">
        <v>122</v>
      </c>
      <c r="E113" s="97">
        <v>44756</v>
      </c>
      <c r="F113" s="98"/>
      <c r="G113" s="101">
        <v>2757251.68</v>
      </c>
      <c r="H113" s="101">
        <v>60364.5</v>
      </c>
      <c r="I113" s="101">
        <v>0</v>
      </c>
      <c r="J113" s="101">
        <v>2817616.18</v>
      </c>
    </row>
    <row r="114" hidden="1" spans="1:10">
      <c r="A114" s="91" t="s">
        <v>10</v>
      </c>
      <c r="B114" s="91" t="s">
        <v>11</v>
      </c>
      <c r="C114" s="91" t="s">
        <v>15</v>
      </c>
      <c r="D114" s="92" t="s">
        <v>123</v>
      </c>
      <c r="E114" s="93">
        <v>44757</v>
      </c>
      <c r="F114" s="94">
        <v>44757</v>
      </c>
      <c r="G114" s="100">
        <v>2817616.18</v>
      </c>
      <c r="H114" s="100">
        <v>0</v>
      </c>
      <c r="I114" s="100">
        <v>86286</v>
      </c>
      <c r="J114" s="100">
        <v>2731330.18</v>
      </c>
    </row>
    <row r="115" hidden="1" spans="1:10">
      <c r="A115" s="95" t="s">
        <v>10</v>
      </c>
      <c r="B115" s="95" t="s">
        <v>11</v>
      </c>
      <c r="C115" s="95" t="s">
        <v>12</v>
      </c>
      <c r="D115" s="96" t="s">
        <v>124</v>
      </c>
      <c r="E115" s="97">
        <v>44758</v>
      </c>
      <c r="F115" s="98"/>
      <c r="G115" s="101">
        <v>2731330.18</v>
      </c>
      <c r="H115" s="101">
        <v>117127.8</v>
      </c>
      <c r="I115" s="101">
        <v>0</v>
      </c>
      <c r="J115" s="101">
        <v>2848457.98</v>
      </c>
    </row>
    <row r="116" hidden="1" spans="1:10">
      <c r="A116" s="91" t="s">
        <v>10</v>
      </c>
      <c r="B116" s="91" t="s">
        <v>11</v>
      </c>
      <c r="C116" s="91" t="s">
        <v>12</v>
      </c>
      <c r="D116" s="92" t="s">
        <v>125</v>
      </c>
      <c r="E116" s="93">
        <v>44760</v>
      </c>
      <c r="F116" s="94"/>
      <c r="G116" s="100">
        <v>2848457.98</v>
      </c>
      <c r="H116" s="100">
        <v>59172.78</v>
      </c>
      <c r="I116" s="100">
        <v>0</v>
      </c>
      <c r="J116" s="100">
        <v>2907630.76</v>
      </c>
    </row>
    <row r="117" hidden="1" spans="1:10">
      <c r="A117" s="95" t="s">
        <v>10</v>
      </c>
      <c r="B117" s="95" t="s">
        <v>11</v>
      </c>
      <c r="C117" s="95" t="s">
        <v>15</v>
      </c>
      <c r="D117" s="96" t="s">
        <v>126</v>
      </c>
      <c r="E117" s="97">
        <v>44760</v>
      </c>
      <c r="F117" s="98">
        <v>44760</v>
      </c>
      <c r="G117" s="101">
        <v>2907630.76</v>
      </c>
      <c r="H117" s="101">
        <v>0</v>
      </c>
      <c r="I117" s="101">
        <v>225322</v>
      </c>
      <c r="J117" s="101">
        <v>2682308.76</v>
      </c>
    </row>
    <row r="118" hidden="1" spans="1:10">
      <c r="A118" s="91" t="s">
        <v>10</v>
      </c>
      <c r="B118" s="91" t="s">
        <v>11</v>
      </c>
      <c r="C118" s="91" t="s">
        <v>15</v>
      </c>
      <c r="D118" s="92" t="s">
        <v>127</v>
      </c>
      <c r="E118" s="93">
        <v>44762</v>
      </c>
      <c r="F118" s="94">
        <v>44762</v>
      </c>
      <c r="G118" s="100">
        <v>2682308.76</v>
      </c>
      <c r="H118" s="100">
        <v>0</v>
      </c>
      <c r="I118" s="100">
        <v>41225</v>
      </c>
      <c r="J118" s="100">
        <v>2641083.76</v>
      </c>
    </row>
    <row r="119" hidden="1" spans="1:10">
      <c r="A119" s="95" t="s">
        <v>10</v>
      </c>
      <c r="B119" s="95" t="s">
        <v>11</v>
      </c>
      <c r="C119" s="95" t="s">
        <v>12</v>
      </c>
      <c r="D119" s="96" t="s">
        <v>128</v>
      </c>
      <c r="E119" s="97">
        <v>44763</v>
      </c>
      <c r="F119" s="98"/>
      <c r="G119" s="101">
        <v>2641083.76</v>
      </c>
      <c r="H119" s="101">
        <v>118434.21</v>
      </c>
      <c r="I119" s="101">
        <v>0</v>
      </c>
      <c r="J119" s="101">
        <v>2759517.97</v>
      </c>
    </row>
    <row r="120" hidden="1" spans="1:10">
      <c r="A120" s="91" t="s">
        <v>10</v>
      </c>
      <c r="B120" s="91" t="s">
        <v>11</v>
      </c>
      <c r="C120" s="91" t="s">
        <v>15</v>
      </c>
      <c r="D120" s="92" t="s">
        <v>129</v>
      </c>
      <c r="E120" s="93">
        <v>44764</v>
      </c>
      <c r="F120" s="94">
        <v>44764</v>
      </c>
      <c r="G120" s="100">
        <v>2759517.97</v>
      </c>
      <c r="H120" s="100">
        <v>0</v>
      </c>
      <c r="I120" s="100">
        <v>52509</v>
      </c>
      <c r="J120" s="100">
        <v>2707008.97</v>
      </c>
    </row>
    <row r="121" hidden="1" spans="1:10">
      <c r="A121" s="95" t="s">
        <v>10</v>
      </c>
      <c r="B121" s="95" t="s">
        <v>11</v>
      </c>
      <c r="C121" s="95" t="s">
        <v>12</v>
      </c>
      <c r="D121" s="96" t="s">
        <v>130</v>
      </c>
      <c r="E121" s="97">
        <v>44765</v>
      </c>
      <c r="F121" s="98"/>
      <c r="G121" s="101">
        <v>2707008.97</v>
      </c>
      <c r="H121" s="101">
        <v>167474.88</v>
      </c>
      <c r="I121" s="101">
        <v>0</v>
      </c>
      <c r="J121" s="101">
        <v>2874483.85</v>
      </c>
    </row>
    <row r="122" hidden="1" spans="1:10">
      <c r="A122" s="91" t="s">
        <v>10</v>
      </c>
      <c r="B122" s="91" t="s">
        <v>11</v>
      </c>
      <c r="C122" s="91" t="s">
        <v>12</v>
      </c>
      <c r="D122" s="92" t="s">
        <v>131</v>
      </c>
      <c r="E122" s="93">
        <v>44768</v>
      </c>
      <c r="F122" s="94"/>
      <c r="G122" s="100">
        <v>2874483.85</v>
      </c>
      <c r="H122" s="100">
        <v>69604.63</v>
      </c>
      <c r="I122" s="100">
        <v>0</v>
      </c>
      <c r="J122" s="100">
        <v>2944088.48</v>
      </c>
    </row>
    <row r="123" hidden="1" spans="1:10">
      <c r="A123" s="95" t="s">
        <v>10</v>
      </c>
      <c r="B123" s="95" t="s">
        <v>11</v>
      </c>
      <c r="C123" s="95" t="s">
        <v>15</v>
      </c>
      <c r="D123" s="96" t="s">
        <v>132</v>
      </c>
      <c r="E123" s="97">
        <v>44768</v>
      </c>
      <c r="F123" s="98">
        <v>44768</v>
      </c>
      <c r="G123" s="101">
        <v>2944088.48</v>
      </c>
      <c r="H123" s="101">
        <v>0</v>
      </c>
      <c r="I123" s="101">
        <v>218183</v>
      </c>
      <c r="J123" s="101">
        <v>2725905.48</v>
      </c>
    </row>
    <row r="124" hidden="1" spans="1:10">
      <c r="A124" s="91" t="s">
        <v>10</v>
      </c>
      <c r="B124" s="91" t="s">
        <v>11</v>
      </c>
      <c r="C124" s="91" t="s">
        <v>12</v>
      </c>
      <c r="D124" s="92" t="s">
        <v>133</v>
      </c>
      <c r="E124" s="93">
        <v>44769</v>
      </c>
      <c r="F124" s="94"/>
      <c r="G124" s="100">
        <v>2725905.48</v>
      </c>
      <c r="H124" s="100">
        <v>38104.7</v>
      </c>
      <c r="I124" s="100">
        <v>0</v>
      </c>
      <c r="J124" s="100">
        <v>2764010.18</v>
      </c>
    </row>
    <row r="125" hidden="1" spans="1:10">
      <c r="A125" s="95" t="s">
        <v>10</v>
      </c>
      <c r="B125" s="95" t="s">
        <v>11</v>
      </c>
      <c r="C125" s="95" t="s">
        <v>15</v>
      </c>
      <c r="D125" s="96" t="s">
        <v>134</v>
      </c>
      <c r="E125" s="97">
        <v>44769</v>
      </c>
      <c r="F125" s="98">
        <v>44769</v>
      </c>
      <c r="G125" s="101">
        <v>2764010.18</v>
      </c>
      <c r="H125" s="101">
        <v>0</v>
      </c>
      <c r="I125" s="101">
        <v>71922</v>
      </c>
      <c r="J125" s="101">
        <v>2692088.18</v>
      </c>
    </row>
    <row r="126" hidden="1" spans="1:10">
      <c r="A126" s="91" t="s">
        <v>10</v>
      </c>
      <c r="B126" s="91" t="s">
        <v>11</v>
      </c>
      <c r="C126" s="91" t="s">
        <v>12</v>
      </c>
      <c r="D126" s="92" t="s">
        <v>135</v>
      </c>
      <c r="E126" s="93">
        <v>44772</v>
      </c>
      <c r="F126" s="94"/>
      <c r="G126" s="100">
        <v>2692088.18</v>
      </c>
      <c r="H126" s="100">
        <v>123003.81</v>
      </c>
      <c r="I126" s="100">
        <v>0</v>
      </c>
      <c r="J126" s="100">
        <v>2815091.99</v>
      </c>
    </row>
    <row r="127" hidden="1" spans="1:10">
      <c r="A127" s="95" t="s">
        <v>10</v>
      </c>
      <c r="B127" s="95" t="s">
        <v>11</v>
      </c>
      <c r="C127" s="95" t="s">
        <v>15</v>
      </c>
      <c r="D127" s="96" t="s">
        <v>136</v>
      </c>
      <c r="E127" s="97">
        <v>44772</v>
      </c>
      <c r="F127" s="98">
        <v>44772</v>
      </c>
      <c r="G127" s="101">
        <v>2815091.99</v>
      </c>
      <c r="H127" s="101">
        <v>0</v>
      </c>
      <c r="I127" s="101">
        <v>35524</v>
      </c>
      <c r="J127" s="101">
        <v>2779567.99</v>
      </c>
    </row>
    <row r="128" hidden="1" spans="1:10">
      <c r="A128" s="91" t="s">
        <v>10</v>
      </c>
      <c r="B128" s="91" t="s">
        <v>11</v>
      </c>
      <c r="C128" s="91" t="s">
        <v>15</v>
      </c>
      <c r="D128" s="92" t="s">
        <v>137</v>
      </c>
      <c r="E128" s="93">
        <v>44774</v>
      </c>
      <c r="F128" s="94">
        <v>44774</v>
      </c>
      <c r="G128" s="100">
        <v>2779567.99</v>
      </c>
      <c r="H128" s="100">
        <v>0</v>
      </c>
      <c r="I128" s="100">
        <v>144255</v>
      </c>
      <c r="J128" s="100">
        <v>2635312.99</v>
      </c>
    </row>
    <row r="129" hidden="1" spans="1:10">
      <c r="A129" s="95" t="s">
        <v>10</v>
      </c>
      <c r="B129" s="95" t="s">
        <v>11</v>
      </c>
      <c r="C129" s="95" t="s">
        <v>12</v>
      </c>
      <c r="D129" s="96" t="s">
        <v>138</v>
      </c>
      <c r="E129" s="97">
        <v>44775</v>
      </c>
      <c r="F129" s="98"/>
      <c r="G129" s="101">
        <v>2635312.99</v>
      </c>
      <c r="H129" s="101">
        <v>92866.44</v>
      </c>
      <c r="I129" s="101">
        <v>0</v>
      </c>
      <c r="J129" s="101">
        <v>2728179.43</v>
      </c>
    </row>
    <row r="130" hidden="1" spans="1:10">
      <c r="A130" s="91" t="s">
        <v>10</v>
      </c>
      <c r="B130" s="91" t="s">
        <v>11</v>
      </c>
      <c r="C130" s="91" t="s">
        <v>15</v>
      </c>
      <c r="D130" s="92" t="s">
        <v>139</v>
      </c>
      <c r="E130" s="93">
        <v>44775</v>
      </c>
      <c r="F130" s="94">
        <v>44775</v>
      </c>
      <c r="G130" s="100">
        <v>2728179.43</v>
      </c>
      <c r="H130" s="100">
        <v>0</v>
      </c>
      <c r="I130" s="100">
        <v>118521</v>
      </c>
      <c r="J130" s="100">
        <v>2609658.43</v>
      </c>
    </row>
    <row r="131" hidden="1" spans="1:10">
      <c r="A131" s="95" t="s">
        <v>10</v>
      </c>
      <c r="B131" s="95" t="s">
        <v>11</v>
      </c>
      <c r="C131" s="95" t="s">
        <v>12</v>
      </c>
      <c r="D131" s="96" t="s">
        <v>140</v>
      </c>
      <c r="E131" s="97">
        <v>44777</v>
      </c>
      <c r="F131" s="98"/>
      <c r="G131" s="101">
        <v>2609658.43</v>
      </c>
      <c r="H131" s="101">
        <v>416957.51</v>
      </c>
      <c r="I131" s="101">
        <v>0</v>
      </c>
      <c r="J131" s="101">
        <v>3026615.94</v>
      </c>
    </row>
    <row r="132" hidden="1" spans="1:10">
      <c r="A132" s="91" t="s">
        <v>10</v>
      </c>
      <c r="B132" s="91" t="s">
        <v>11</v>
      </c>
      <c r="C132" s="91" t="s">
        <v>15</v>
      </c>
      <c r="D132" s="92" t="s">
        <v>141</v>
      </c>
      <c r="E132" s="93">
        <v>44777</v>
      </c>
      <c r="F132" s="94">
        <v>44777</v>
      </c>
      <c r="G132" s="100">
        <v>3026615.94</v>
      </c>
      <c r="H132" s="100">
        <v>0</v>
      </c>
      <c r="I132" s="100">
        <v>97048</v>
      </c>
      <c r="J132" s="100">
        <v>2929567.94</v>
      </c>
    </row>
    <row r="133" hidden="1" spans="1:10">
      <c r="A133" s="95" t="s">
        <v>10</v>
      </c>
      <c r="B133" s="95" t="s">
        <v>11</v>
      </c>
      <c r="C133" s="95" t="s">
        <v>12</v>
      </c>
      <c r="D133" s="96" t="s">
        <v>142</v>
      </c>
      <c r="E133" s="97">
        <v>44778</v>
      </c>
      <c r="F133" s="98"/>
      <c r="G133" s="101">
        <v>2929567.94</v>
      </c>
      <c r="H133" s="101">
        <v>199360.12</v>
      </c>
      <c r="I133" s="101">
        <v>0</v>
      </c>
      <c r="J133" s="101">
        <v>3128928.06</v>
      </c>
    </row>
    <row r="134" hidden="1" spans="1:10">
      <c r="A134" s="91" t="s">
        <v>10</v>
      </c>
      <c r="B134" s="91" t="s">
        <v>11</v>
      </c>
      <c r="C134" s="91" t="s">
        <v>15</v>
      </c>
      <c r="D134" s="92" t="s">
        <v>143</v>
      </c>
      <c r="E134" s="93">
        <v>44778</v>
      </c>
      <c r="F134" s="94">
        <v>44778</v>
      </c>
      <c r="G134" s="100">
        <v>3128928.06</v>
      </c>
      <c r="H134" s="100">
        <v>0</v>
      </c>
      <c r="I134" s="100">
        <v>105864</v>
      </c>
      <c r="J134" s="100">
        <v>3023064.06</v>
      </c>
    </row>
    <row r="135" hidden="1" spans="1:10">
      <c r="A135" s="95" t="s">
        <v>10</v>
      </c>
      <c r="B135" s="95" t="s">
        <v>11</v>
      </c>
      <c r="C135" s="95" t="s">
        <v>15</v>
      </c>
      <c r="D135" s="96" t="s">
        <v>144</v>
      </c>
      <c r="E135" s="97">
        <v>44781</v>
      </c>
      <c r="F135" s="98">
        <v>44781</v>
      </c>
      <c r="G135" s="101">
        <v>3023064.06</v>
      </c>
      <c r="H135" s="101">
        <v>0</v>
      </c>
      <c r="I135" s="101">
        <v>100000</v>
      </c>
      <c r="J135" s="101">
        <v>2923064.06</v>
      </c>
    </row>
    <row r="136" hidden="1" spans="1:10">
      <c r="A136" s="91" t="s">
        <v>10</v>
      </c>
      <c r="B136" s="91" t="s">
        <v>11</v>
      </c>
      <c r="C136" s="91" t="s">
        <v>12</v>
      </c>
      <c r="D136" s="92" t="s">
        <v>145</v>
      </c>
      <c r="E136" s="93">
        <v>44782</v>
      </c>
      <c r="F136" s="94"/>
      <c r="G136" s="100">
        <v>2923064.06</v>
      </c>
      <c r="H136" s="100">
        <v>74277.42</v>
      </c>
      <c r="I136" s="100">
        <v>0</v>
      </c>
      <c r="J136" s="100">
        <v>2997341.48</v>
      </c>
    </row>
    <row r="137" hidden="1" spans="1:10">
      <c r="A137" s="95" t="s">
        <v>10</v>
      </c>
      <c r="B137" s="95" t="s">
        <v>11</v>
      </c>
      <c r="C137" s="95" t="s">
        <v>15</v>
      </c>
      <c r="D137" s="96" t="s">
        <v>146</v>
      </c>
      <c r="E137" s="97">
        <v>44783</v>
      </c>
      <c r="F137" s="98">
        <v>44783</v>
      </c>
      <c r="G137" s="101">
        <v>2997341.48</v>
      </c>
      <c r="H137" s="101">
        <v>0</v>
      </c>
      <c r="I137" s="101">
        <v>150000</v>
      </c>
      <c r="J137" s="101">
        <v>2847341.48</v>
      </c>
    </row>
    <row r="138" hidden="1" spans="1:10">
      <c r="A138" s="91" t="s">
        <v>10</v>
      </c>
      <c r="B138" s="91" t="s">
        <v>11</v>
      </c>
      <c r="C138" s="91" t="s">
        <v>12</v>
      </c>
      <c r="D138" s="92" t="s">
        <v>147</v>
      </c>
      <c r="E138" s="93">
        <v>44785</v>
      </c>
      <c r="F138" s="94"/>
      <c r="G138" s="100">
        <v>2847341.48</v>
      </c>
      <c r="H138" s="100">
        <v>125108.8</v>
      </c>
      <c r="I138" s="100">
        <v>0</v>
      </c>
      <c r="J138" s="100">
        <v>2972450.28</v>
      </c>
    </row>
    <row r="139" hidden="1" spans="1:10">
      <c r="A139" s="95" t="s">
        <v>10</v>
      </c>
      <c r="B139" s="95" t="s">
        <v>11</v>
      </c>
      <c r="C139" s="95" t="s">
        <v>15</v>
      </c>
      <c r="D139" s="96" t="s">
        <v>148</v>
      </c>
      <c r="E139" s="97">
        <v>44785</v>
      </c>
      <c r="F139" s="98">
        <v>44785</v>
      </c>
      <c r="G139" s="101">
        <v>2972450.28</v>
      </c>
      <c r="H139" s="101">
        <v>0</v>
      </c>
      <c r="I139" s="101">
        <v>50000</v>
      </c>
      <c r="J139" s="101">
        <v>2922450.28</v>
      </c>
    </row>
    <row r="140" hidden="1" spans="1:10">
      <c r="A140" s="91" t="s">
        <v>10</v>
      </c>
      <c r="B140" s="91" t="s">
        <v>11</v>
      </c>
      <c r="C140" s="91" t="s">
        <v>15</v>
      </c>
      <c r="D140" s="92" t="s">
        <v>149</v>
      </c>
      <c r="E140" s="93">
        <v>44790</v>
      </c>
      <c r="F140" s="94">
        <v>44790</v>
      </c>
      <c r="G140" s="100">
        <v>2922450.28</v>
      </c>
      <c r="H140" s="100">
        <v>0</v>
      </c>
      <c r="I140" s="100">
        <v>300000</v>
      </c>
      <c r="J140" s="100">
        <v>2622450.28</v>
      </c>
    </row>
    <row r="141" hidden="1" spans="1:10">
      <c r="A141" s="95" t="s">
        <v>10</v>
      </c>
      <c r="B141" s="95" t="s">
        <v>11</v>
      </c>
      <c r="C141" s="95" t="s">
        <v>15</v>
      </c>
      <c r="D141" s="96" t="s">
        <v>150</v>
      </c>
      <c r="E141" s="97">
        <v>44791</v>
      </c>
      <c r="F141" s="98">
        <v>44791</v>
      </c>
      <c r="G141" s="101">
        <v>2622450.28</v>
      </c>
      <c r="H141" s="101">
        <v>0</v>
      </c>
      <c r="I141" s="101">
        <v>200000</v>
      </c>
      <c r="J141" s="101">
        <v>2422450.28</v>
      </c>
    </row>
    <row r="142" hidden="1" spans="1:10">
      <c r="A142" s="91" t="s">
        <v>10</v>
      </c>
      <c r="B142" s="91" t="s">
        <v>11</v>
      </c>
      <c r="C142" s="91" t="s">
        <v>12</v>
      </c>
      <c r="D142" s="92" t="s">
        <v>151</v>
      </c>
      <c r="E142" s="93">
        <v>44792</v>
      </c>
      <c r="F142" s="94"/>
      <c r="G142" s="100">
        <v>2422450.28</v>
      </c>
      <c r="H142" s="100">
        <v>83896.68</v>
      </c>
      <c r="I142" s="100">
        <v>0</v>
      </c>
      <c r="J142" s="100">
        <v>2506346.96</v>
      </c>
    </row>
    <row r="143" hidden="1" spans="1:10">
      <c r="A143" s="95" t="s">
        <v>10</v>
      </c>
      <c r="B143" s="95" t="s">
        <v>11</v>
      </c>
      <c r="C143" s="95" t="s">
        <v>15</v>
      </c>
      <c r="D143" s="96" t="s">
        <v>152</v>
      </c>
      <c r="E143" s="97">
        <v>44795</v>
      </c>
      <c r="F143" s="98">
        <v>44795</v>
      </c>
      <c r="G143" s="101">
        <v>2506346.96</v>
      </c>
      <c r="H143" s="101">
        <v>0</v>
      </c>
      <c r="I143" s="101">
        <v>150000</v>
      </c>
      <c r="J143" s="101">
        <v>2356346.96</v>
      </c>
    </row>
    <row r="144" hidden="1" spans="1:10">
      <c r="A144" s="91" t="s">
        <v>10</v>
      </c>
      <c r="B144" s="91" t="s">
        <v>11</v>
      </c>
      <c r="C144" s="91" t="s">
        <v>12</v>
      </c>
      <c r="D144" s="92" t="s">
        <v>153</v>
      </c>
      <c r="E144" s="93">
        <v>44798</v>
      </c>
      <c r="F144" s="94"/>
      <c r="G144" s="100">
        <v>2356346.96</v>
      </c>
      <c r="H144" s="100">
        <v>204483.97</v>
      </c>
      <c r="I144" s="100">
        <v>0</v>
      </c>
      <c r="J144" s="100">
        <v>2560830.93</v>
      </c>
    </row>
    <row r="145" hidden="1" spans="1:10">
      <c r="A145" s="95" t="s">
        <v>10</v>
      </c>
      <c r="B145" s="95" t="s">
        <v>11</v>
      </c>
      <c r="C145" s="95" t="s">
        <v>15</v>
      </c>
      <c r="D145" s="96" t="s">
        <v>154</v>
      </c>
      <c r="E145" s="97">
        <v>44798</v>
      </c>
      <c r="F145" s="98">
        <v>44798</v>
      </c>
      <c r="G145" s="101">
        <v>2560830.93</v>
      </c>
      <c r="H145" s="101">
        <v>0</v>
      </c>
      <c r="I145" s="101">
        <v>50000</v>
      </c>
      <c r="J145" s="101">
        <v>2510830.93</v>
      </c>
    </row>
    <row r="146" hidden="1" spans="1:10">
      <c r="A146" s="91" t="s">
        <v>10</v>
      </c>
      <c r="B146" s="91" t="s">
        <v>11</v>
      </c>
      <c r="C146" s="91" t="s">
        <v>12</v>
      </c>
      <c r="D146" s="92" t="s">
        <v>155</v>
      </c>
      <c r="E146" s="93">
        <v>44799</v>
      </c>
      <c r="F146" s="94"/>
      <c r="G146" s="100">
        <v>2510830.93</v>
      </c>
      <c r="H146" s="100">
        <v>293051.21</v>
      </c>
      <c r="I146" s="100">
        <v>0</v>
      </c>
      <c r="J146" s="100">
        <v>2803882.14</v>
      </c>
    </row>
    <row r="147" hidden="1" spans="1:10">
      <c r="A147" s="95" t="s">
        <v>10</v>
      </c>
      <c r="B147" s="95" t="s">
        <v>11</v>
      </c>
      <c r="C147" s="95" t="s">
        <v>15</v>
      </c>
      <c r="D147" s="96" t="s">
        <v>156</v>
      </c>
      <c r="E147" s="97">
        <v>44799</v>
      </c>
      <c r="F147" s="98">
        <v>44799</v>
      </c>
      <c r="G147" s="101">
        <v>2803882.14</v>
      </c>
      <c r="H147" s="101">
        <v>0</v>
      </c>
      <c r="I147" s="101">
        <v>161099</v>
      </c>
      <c r="J147" s="101">
        <v>2642783.14</v>
      </c>
    </row>
    <row r="148" hidden="1" spans="1:10">
      <c r="A148" s="91" t="s">
        <v>10</v>
      </c>
      <c r="B148" s="91" t="s">
        <v>11</v>
      </c>
      <c r="C148" s="91" t="s">
        <v>12</v>
      </c>
      <c r="D148" s="92" t="s">
        <v>157</v>
      </c>
      <c r="E148" s="93">
        <v>44800</v>
      </c>
      <c r="F148" s="94"/>
      <c r="G148" s="100">
        <v>2642783.14</v>
      </c>
      <c r="H148" s="100">
        <v>109936.84</v>
      </c>
      <c r="I148" s="100">
        <v>0</v>
      </c>
      <c r="J148" s="100">
        <v>2752719.98</v>
      </c>
    </row>
    <row r="149" hidden="1" spans="1:10">
      <c r="A149" s="95" t="s">
        <v>10</v>
      </c>
      <c r="B149" s="95" t="s">
        <v>11</v>
      </c>
      <c r="C149" s="95" t="s">
        <v>12</v>
      </c>
      <c r="D149" s="96" t="s">
        <v>158</v>
      </c>
      <c r="E149" s="97">
        <v>44800</v>
      </c>
      <c r="F149" s="98"/>
      <c r="G149" s="101">
        <v>2752719.98</v>
      </c>
      <c r="H149" s="101">
        <v>87234.56</v>
      </c>
      <c r="I149" s="101">
        <v>0</v>
      </c>
      <c r="J149" s="101">
        <v>2839954.54</v>
      </c>
    </row>
    <row r="150" hidden="1" spans="1:10">
      <c r="A150" s="91" t="s">
        <v>10</v>
      </c>
      <c r="B150" s="91" t="s">
        <v>11</v>
      </c>
      <c r="C150" s="91" t="s">
        <v>12</v>
      </c>
      <c r="D150" s="92" t="s">
        <v>159</v>
      </c>
      <c r="E150" s="93">
        <v>44803</v>
      </c>
      <c r="F150" s="94"/>
      <c r="G150" s="100">
        <v>2839954.54</v>
      </c>
      <c r="H150" s="100">
        <v>109214.77</v>
      </c>
      <c r="I150" s="100">
        <v>0</v>
      </c>
      <c r="J150" s="100">
        <v>2949169.31</v>
      </c>
    </row>
    <row r="151" hidden="1" spans="1:10">
      <c r="A151" s="95" t="s">
        <v>10</v>
      </c>
      <c r="B151" s="95" t="s">
        <v>11</v>
      </c>
      <c r="C151" s="95" t="s">
        <v>15</v>
      </c>
      <c r="D151" s="96" t="s">
        <v>160</v>
      </c>
      <c r="E151" s="97">
        <v>44803</v>
      </c>
      <c r="F151" s="98">
        <v>44803</v>
      </c>
      <c r="G151" s="101">
        <v>2949169.31</v>
      </c>
      <c r="H151" s="101">
        <v>0</v>
      </c>
      <c r="I151" s="101">
        <v>246164</v>
      </c>
      <c r="J151" s="101">
        <v>2703005.31</v>
      </c>
    </row>
    <row r="152" hidden="1" spans="1:10">
      <c r="A152" s="91" t="s">
        <v>10</v>
      </c>
      <c r="B152" s="91" t="s">
        <v>11</v>
      </c>
      <c r="C152" s="91" t="s">
        <v>12</v>
      </c>
      <c r="D152" s="92" t="s">
        <v>161</v>
      </c>
      <c r="E152" s="93">
        <v>44804</v>
      </c>
      <c r="F152" s="94"/>
      <c r="G152" s="100">
        <v>2703005.31</v>
      </c>
      <c r="H152" s="100">
        <v>71763.16</v>
      </c>
      <c r="I152" s="100">
        <v>0</v>
      </c>
      <c r="J152" s="100">
        <v>2774768.47</v>
      </c>
    </row>
    <row r="153" hidden="1" spans="1:10">
      <c r="A153" s="95" t="s">
        <v>10</v>
      </c>
      <c r="B153" s="95" t="s">
        <v>11</v>
      </c>
      <c r="C153" s="95" t="s">
        <v>12</v>
      </c>
      <c r="D153" s="96" t="s">
        <v>162</v>
      </c>
      <c r="E153" s="97">
        <v>44806</v>
      </c>
      <c r="F153" s="98"/>
      <c r="G153" s="101">
        <v>2774768.47</v>
      </c>
      <c r="H153" s="101">
        <v>87791.31</v>
      </c>
      <c r="I153" s="101">
        <v>0</v>
      </c>
      <c r="J153" s="101">
        <v>2862559.78</v>
      </c>
    </row>
    <row r="154" hidden="1" spans="1:10">
      <c r="A154" s="91" t="s">
        <v>10</v>
      </c>
      <c r="B154" s="91" t="s">
        <v>11</v>
      </c>
      <c r="C154" s="91" t="s">
        <v>33</v>
      </c>
      <c r="D154" s="92" t="s">
        <v>163</v>
      </c>
      <c r="E154" s="93">
        <v>44809</v>
      </c>
      <c r="F154" s="94"/>
      <c r="G154" s="100">
        <v>2862559.78</v>
      </c>
      <c r="H154" s="100">
        <v>0</v>
      </c>
      <c r="I154" s="100">
        <v>44853.16</v>
      </c>
      <c r="J154" s="100">
        <v>2817706.62</v>
      </c>
    </row>
    <row r="155" hidden="1" spans="1:10">
      <c r="A155" s="95" t="s">
        <v>10</v>
      </c>
      <c r="B155" s="95" t="s">
        <v>11</v>
      </c>
      <c r="C155" s="95" t="s">
        <v>15</v>
      </c>
      <c r="D155" s="96" t="s">
        <v>164</v>
      </c>
      <c r="E155" s="97">
        <v>44810</v>
      </c>
      <c r="F155" s="98">
        <v>44810</v>
      </c>
      <c r="G155" s="101">
        <v>2817706.62</v>
      </c>
      <c r="H155" s="101">
        <v>0</v>
      </c>
      <c r="I155" s="101">
        <v>277667</v>
      </c>
      <c r="J155" s="101">
        <v>2540039.62</v>
      </c>
    </row>
    <row r="156" hidden="1" spans="1:10">
      <c r="A156" s="91" t="s">
        <v>10</v>
      </c>
      <c r="B156" s="91" t="s">
        <v>11</v>
      </c>
      <c r="C156" s="91" t="s">
        <v>12</v>
      </c>
      <c r="D156" s="92" t="s">
        <v>165</v>
      </c>
      <c r="E156" s="93">
        <v>44813</v>
      </c>
      <c r="F156" s="94"/>
      <c r="G156" s="100">
        <v>2540039.62</v>
      </c>
      <c r="H156" s="100">
        <v>66272.68</v>
      </c>
      <c r="I156" s="100">
        <v>0</v>
      </c>
      <c r="J156" s="100">
        <v>2606312.3</v>
      </c>
    </row>
    <row r="157" hidden="1" spans="1:10">
      <c r="A157" s="95" t="s">
        <v>10</v>
      </c>
      <c r="B157" s="95" t="s">
        <v>11</v>
      </c>
      <c r="C157" s="95" t="s">
        <v>12</v>
      </c>
      <c r="D157" s="96" t="s">
        <v>166</v>
      </c>
      <c r="E157" s="97">
        <v>44816</v>
      </c>
      <c r="F157" s="98"/>
      <c r="G157" s="101">
        <v>2606312.3</v>
      </c>
      <c r="H157" s="101">
        <v>111377.75</v>
      </c>
      <c r="I157" s="101">
        <v>0</v>
      </c>
      <c r="J157" s="101">
        <v>2717690.05</v>
      </c>
    </row>
    <row r="158" hidden="1" spans="1:10">
      <c r="A158" s="91" t="s">
        <v>10</v>
      </c>
      <c r="B158" s="91" t="s">
        <v>11</v>
      </c>
      <c r="C158" s="91" t="s">
        <v>15</v>
      </c>
      <c r="D158" s="92" t="s">
        <v>167</v>
      </c>
      <c r="E158" s="93">
        <v>44817</v>
      </c>
      <c r="F158" s="94">
        <v>44817</v>
      </c>
      <c r="G158" s="100">
        <v>2717690.05</v>
      </c>
      <c r="H158" s="100">
        <v>0</v>
      </c>
      <c r="I158" s="100">
        <v>200000</v>
      </c>
      <c r="J158" s="100">
        <v>2517690.05</v>
      </c>
    </row>
    <row r="159" hidden="1" spans="1:10">
      <c r="A159" s="95" t="s">
        <v>10</v>
      </c>
      <c r="B159" s="95" t="s">
        <v>11</v>
      </c>
      <c r="C159" s="95" t="s">
        <v>12</v>
      </c>
      <c r="D159" s="96" t="s">
        <v>168</v>
      </c>
      <c r="E159" s="97">
        <v>44818</v>
      </c>
      <c r="F159" s="98"/>
      <c r="G159" s="101">
        <v>2517690.05</v>
      </c>
      <c r="H159" s="101">
        <v>137990.67</v>
      </c>
      <c r="I159" s="101">
        <v>0</v>
      </c>
      <c r="J159" s="101">
        <v>2655680.72</v>
      </c>
    </row>
    <row r="160" hidden="1" spans="1:10">
      <c r="A160" s="91" t="s">
        <v>10</v>
      </c>
      <c r="B160" s="91" t="s">
        <v>11</v>
      </c>
      <c r="C160" s="91" t="s">
        <v>15</v>
      </c>
      <c r="D160" s="92" t="s">
        <v>169</v>
      </c>
      <c r="E160" s="93">
        <v>44819</v>
      </c>
      <c r="F160" s="94">
        <v>44819</v>
      </c>
      <c r="G160" s="100">
        <v>2655680.72</v>
      </c>
      <c r="H160" s="100">
        <v>0</v>
      </c>
      <c r="I160" s="100">
        <v>200000</v>
      </c>
      <c r="J160" s="100">
        <v>2455680.72</v>
      </c>
    </row>
    <row r="161" hidden="1" spans="1:10">
      <c r="A161" s="95" t="s">
        <v>10</v>
      </c>
      <c r="B161" s="95" t="s">
        <v>11</v>
      </c>
      <c r="C161" s="95" t="s">
        <v>12</v>
      </c>
      <c r="D161" s="96" t="s">
        <v>170</v>
      </c>
      <c r="E161" s="97">
        <v>44820</v>
      </c>
      <c r="F161" s="98"/>
      <c r="G161" s="101">
        <v>2455680.72</v>
      </c>
      <c r="H161" s="101">
        <v>160090.23</v>
      </c>
      <c r="I161" s="101">
        <v>0</v>
      </c>
      <c r="J161" s="101">
        <v>2615770.95</v>
      </c>
    </row>
    <row r="162" hidden="1" spans="1:10">
      <c r="A162" s="91" t="s">
        <v>10</v>
      </c>
      <c r="B162" s="91" t="s">
        <v>11</v>
      </c>
      <c r="C162" s="91" t="s">
        <v>12</v>
      </c>
      <c r="D162" s="92" t="s">
        <v>171</v>
      </c>
      <c r="E162" s="93">
        <v>44821</v>
      </c>
      <c r="F162" s="94"/>
      <c r="G162" s="100">
        <v>2615770.95</v>
      </c>
      <c r="H162" s="100">
        <v>105455.85</v>
      </c>
      <c r="I162" s="100">
        <v>0</v>
      </c>
      <c r="J162" s="100">
        <v>2721226.8</v>
      </c>
    </row>
    <row r="163" hidden="1" spans="1:10">
      <c r="A163" s="95" t="s">
        <v>10</v>
      </c>
      <c r="B163" s="95" t="s">
        <v>11</v>
      </c>
      <c r="C163" s="95" t="s">
        <v>12</v>
      </c>
      <c r="D163" s="96" t="s">
        <v>172</v>
      </c>
      <c r="E163" s="97">
        <v>44824</v>
      </c>
      <c r="F163" s="98"/>
      <c r="G163" s="101">
        <v>2721226.8</v>
      </c>
      <c r="H163" s="101">
        <v>304367.88</v>
      </c>
      <c r="I163" s="101">
        <v>0</v>
      </c>
      <c r="J163" s="101">
        <v>3025594.68</v>
      </c>
    </row>
    <row r="164" hidden="1" spans="1:10">
      <c r="A164" s="91" t="s">
        <v>10</v>
      </c>
      <c r="B164" s="91" t="s">
        <v>11</v>
      </c>
      <c r="C164" s="91" t="s">
        <v>12</v>
      </c>
      <c r="D164" s="92" t="s">
        <v>173</v>
      </c>
      <c r="E164" s="93">
        <v>44824</v>
      </c>
      <c r="F164" s="94"/>
      <c r="G164" s="100">
        <v>3025594.68</v>
      </c>
      <c r="H164" s="100">
        <v>331849.86</v>
      </c>
      <c r="I164" s="100">
        <v>0</v>
      </c>
      <c r="J164" s="100">
        <v>3357444.54</v>
      </c>
    </row>
    <row r="165" hidden="1" spans="1:10">
      <c r="A165" s="95" t="s">
        <v>10</v>
      </c>
      <c r="B165" s="95" t="s">
        <v>11</v>
      </c>
      <c r="C165" s="95" t="s">
        <v>15</v>
      </c>
      <c r="D165" s="96" t="s">
        <v>174</v>
      </c>
      <c r="E165" s="97">
        <v>44824</v>
      </c>
      <c r="F165" s="98">
        <v>44824</v>
      </c>
      <c r="G165" s="101">
        <v>3357444.54</v>
      </c>
      <c r="H165" s="101">
        <v>0</v>
      </c>
      <c r="I165" s="101">
        <v>100000</v>
      </c>
      <c r="J165" s="101">
        <v>3257444.54</v>
      </c>
    </row>
    <row r="166" hidden="1" spans="1:10">
      <c r="A166" s="91" t="s">
        <v>10</v>
      </c>
      <c r="B166" s="91" t="s">
        <v>11</v>
      </c>
      <c r="C166" s="91" t="s">
        <v>12</v>
      </c>
      <c r="D166" s="92" t="s">
        <v>175</v>
      </c>
      <c r="E166" s="93">
        <v>44825</v>
      </c>
      <c r="F166" s="94"/>
      <c r="G166" s="100">
        <v>3257444.54</v>
      </c>
      <c r="H166" s="100">
        <v>79201.95</v>
      </c>
      <c r="I166" s="100">
        <v>0</v>
      </c>
      <c r="J166" s="100">
        <v>3336646.49</v>
      </c>
    </row>
    <row r="167" hidden="1" spans="1:10">
      <c r="A167" s="95" t="s">
        <v>10</v>
      </c>
      <c r="B167" s="95" t="s">
        <v>11</v>
      </c>
      <c r="C167" s="95" t="s">
        <v>15</v>
      </c>
      <c r="D167" s="96" t="s">
        <v>176</v>
      </c>
      <c r="E167" s="97">
        <v>44827</v>
      </c>
      <c r="F167" s="98">
        <v>44827</v>
      </c>
      <c r="G167" s="101">
        <v>3336646.49</v>
      </c>
      <c r="H167" s="101">
        <v>0</v>
      </c>
      <c r="I167" s="101">
        <v>100000</v>
      </c>
      <c r="J167" s="101">
        <v>3236646.49</v>
      </c>
    </row>
    <row r="168" hidden="1" spans="1:10">
      <c r="A168" s="91" t="s">
        <v>10</v>
      </c>
      <c r="B168" s="91" t="s">
        <v>11</v>
      </c>
      <c r="C168" s="91" t="s">
        <v>12</v>
      </c>
      <c r="D168" s="92" t="s">
        <v>177</v>
      </c>
      <c r="E168" s="93">
        <v>44828</v>
      </c>
      <c r="F168" s="94"/>
      <c r="G168" s="100">
        <v>3236646.49</v>
      </c>
      <c r="H168" s="100">
        <v>233431.62</v>
      </c>
      <c r="I168" s="100">
        <v>0</v>
      </c>
      <c r="J168" s="100">
        <v>3470078.11</v>
      </c>
    </row>
    <row r="169" hidden="1" spans="1:10">
      <c r="A169" s="95" t="s">
        <v>10</v>
      </c>
      <c r="B169" s="95" t="s">
        <v>11</v>
      </c>
      <c r="C169" s="95" t="s">
        <v>15</v>
      </c>
      <c r="D169" s="96" t="s">
        <v>178</v>
      </c>
      <c r="E169" s="97">
        <v>44830</v>
      </c>
      <c r="F169" s="98">
        <v>44830</v>
      </c>
      <c r="G169" s="101">
        <v>3470078.11</v>
      </c>
      <c r="H169" s="101">
        <v>0</v>
      </c>
      <c r="I169" s="101">
        <v>100000</v>
      </c>
      <c r="J169" s="101">
        <v>3370078.11</v>
      </c>
    </row>
    <row r="170" hidden="1" spans="1:10">
      <c r="A170" s="91" t="s">
        <v>10</v>
      </c>
      <c r="B170" s="91" t="s">
        <v>11</v>
      </c>
      <c r="C170" s="91" t="s">
        <v>15</v>
      </c>
      <c r="D170" s="92" t="s">
        <v>179</v>
      </c>
      <c r="E170" s="93">
        <v>44832</v>
      </c>
      <c r="F170" s="94">
        <v>44832</v>
      </c>
      <c r="G170" s="100">
        <v>3370078.11</v>
      </c>
      <c r="H170" s="100">
        <v>0</v>
      </c>
      <c r="I170" s="100">
        <v>100000</v>
      </c>
      <c r="J170" s="100">
        <v>3270078.11</v>
      </c>
    </row>
    <row r="171" hidden="1" spans="1:10">
      <c r="A171" s="95" t="s">
        <v>10</v>
      </c>
      <c r="B171" s="95" t="s">
        <v>11</v>
      </c>
      <c r="C171" s="95" t="s">
        <v>12</v>
      </c>
      <c r="D171" s="96" t="s">
        <v>180</v>
      </c>
      <c r="E171" s="97">
        <v>44832</v>
      </c>
      <c r="F171" s="98"/>
      <c r="G171" s="101">
        <v>3270078.11</v>
      </c>
      <c r="H171" s="101">
        <v>284632.6</v>
      </c>
      <c r="I171" s="101">
        <v>0</v>
      </c>
      <c r="J171" s="101">
        <v>3554710.71</v>
      </c>
    </row>
    <row r="172" hidden="1" spans="1:10">
      <c r="A172" s="91" t="s">
        <v>10</v>
      </c>
      <c r="B172" s="91" t="s">
        <v>11</v>
      </c>
      <c r="C172" s="91" t="s">
        <v>15</v>
      </c>
      <c r="D172" s="92" t="s">
        <v>181</v>
      </c>
      <c r="E172" s="93">
        <v>44834</v>
      </c>
      <c r="F172" s="94">
        <v>44834</v>
      </c>
      <c r="G172" s="100">
        <v>3554710.71</v>
      </c>
      <c r="H172" s="100">
        <v>0</v>
      </c>
      <c r="I172" s="100">
        <v>50000</v>
      </c>
      <c r="J172" s="100">
        <v>3504710.71</v>
      </c>
    </row>
    <row r="173" hidden="1" spans="1:10">
      <c r="A173" s="95" t="s">
        <v>10</v>
      </c>
      <c r="B173" s="95" t="s">
        <v>11</v>
      </c>
      <c r="C173" s="95" t="s">
        <v>15</v>
      </c>
      <c r="D173" s="96" t="s">
        <v>182</v>
      </c>
      <c r="E173" s="97">
        <v>44837</v>
      </c>
      <c r="F173" s="98">
        <v>44837</v>
      </c>
      <c r="G173" s="101">
        <v>3504710.71</v>
      </c>
      <c r="H173" s="101">
        <v>0</v>
      </c>
      <c r="I173" s="101">
        <v>200000</v>
      </c>
      <c r="J173" s="101">
        <v>3304710.71</v>
      </c>
    </row>
    <row r="174" hidden="1" spans="1:10">
      <c r="A174" s="91" t="s">
        <v>10</v>
      </c>
      <c r="B174" s="91" t="s">
        <v>11</v>
      </c>
      <c r="C174" s="91" t="s">
        <v>12</v>
      </c>
      <c r="D174" s="92" t="s">
        <v>183</v>
      </c>
      <c r="E174" s="93">
        <v>44838</v>
      </c>
      <c r="F174" s="94"/>
      <c r="G174" s="100">
        <v>3304710.71</v>
      </c>
      <c r="H174" s="100">
        <v>318392.46</v>
      </c>
      <c r="I174" s="100">
        <v>0</v>
      </c>
      <c r="J174" s="100">
        <v>3623103.17</v>
      </c>
    </row>
    <row r="175" hidden="1" spans="1:10">
      <c r="A175" s="95" t="s">
        <v>10</v>
      </c>
      <c r="B175" s="95" t="s">
        <v>11</v>
      </c>
      <c r="C175" s="95" t="s">
        <v>12</v>
      </c>
      <c r="D175" s="96" t="s">
        <v>184</v>
      </c>
      <c r="E175" s="97">
        <v>44840</v>
      </c>
      <c r="F175" s="98"/>
      <c r="G175" s="101">
        <v>3623103.17</v>
      </c>
      <c r="H175" s="101">
        <v>142854.45</v>
      </c>
      <c r="I175" s="101">
        <v>0</v>
      </c>
      <c r="J175" s="101">
        <v>3765957.62</v>
      </c>
    </row>
    <row r="176" hidden="1" spans="1:10">
      <c r="A176" s="91" t="s">
        <v>10</v>
      </c>
      <c r="B176" s="91" t="s">
        <v>11</v>
      </c>
      <c r="C176" s="91" t="s">
        <v>15</v>
      </c>
      <c r="D176" s="92" t="s">
        <v>185</v>
      </c>
      <c r="E176" s="93">
        <v>44840</v>
      </c>
      <c r="F176" s="94">
        <v>44840</v>
      </c>
      <c r="G176" s="100">
        <v>3765957.62</v>
      </c>
      <c r="H176" s="100">
        <v>0</v>
      </c>
      <c r="I176" s="100">
        <v>200000</v>
      </c>
      <c r="J176" s="100">
        <v>3565957.62</v>
      </c>
    </row>
    <row r="177" hidden="1" spans="1:10">
      <c r="A177" s="95" t="s">
        <v>10</v>
      </c>
      <c r="B177" s="95" t="s">
        <v>11</v>
      </c>
      <c r="C177" s="95" t="s">
        <v>12</v>
      </c>
      <c r="D177" s="96" t="s">
        <v>186</v>
      </c>
      <c r="E177" s="97">
        <v>44842</v>
      </c>
      <c r="F177" s="98"/>
      <c r="G177" s="101">
        <v>3565957.62</v>
      </c>
      <c r="H177" s="101">
        <v>327484</v>
      </c>
      <c r="I177" s="101">
        <v>0</v>
      </c>
      <c r="J177" s="101">
        <v>3893441.62</v>
      </c>
    </row>
    <row r="178" hidden="1" spans="1:10">
      <c r="A178" s="91" t="s">
        <v>10</v>
      </c>
      <c r="B178" s="91" t="s">
        <v>11</v>
      </c>
      <c r="C178" s="91" t="s">
        <v>12</v>
      </c>
      <c r="D178" s="92" t="s">
        <v>187</v>
      </c>
      <c r="E178" s="93">
        <v>44844</v>
      </c>
      <c r="F178" s="94"/>
      <c r="G178" s="100">
        <v>3893441.62</v>
      </c>
      <c r="H178" s="100">
        <v>135619.8</v>
      </c>
      <c r="I178" s="100">
        <v>0</v>
      </c>
      <c r="J178" s="100">
        <v>4029061.42</v>
      </c>
    </row>
    <row r="179" hidden="1" spans="1:10">
      <c r="A179" s="95" t="s">
        <v>10</v>
      </c>
      <c r="B179" s="95" t="s">
        <v>11</v>
      </c>
      <c r="C179" s="95" t="s">
        <v>12</v>
      </c>
      <c r="D179" s="96" t="s">
        <v>188</v>
      </c>
      <c r="E179" s="97">
        <v>44844</v>
      </c>
      <c r="F179" s="98"/>
      <c r="G179" s="101">
        <v>4029061.42</v>
      </c>
      <c r="H179" s="101">
        <v>189493.95</v>
      </c>
      <c r="I179" s="101">
        <v>0</v>
      </c>
      <c r="J179" s="101">
        <v>4218555.37</v>
      </c>
    </row>
    <row r="180" hidden="1" spans="1:10">
      <c r="A180" s="91" t="s">
        <v>10</v>
      </c>
      <c r="B180" s="91" t="s">
        <v>11</v>
      </c>
      <c r="C180" s="91" t="s">
        <v>15</v>
      </c>
      <c r="D180" s="92" t="s">
        <v>189</v>
      </c>
      <c r="E180" s="93">
        <v>44844</v>
      </c>
      <c r="F180" s="94">
        <v>44844</v>
      </c>
      <c r="G180" s="100">
        <v>4218555.37</v>
      </c>
      <c r="H180" s="100">
        <v>0</v>
      </c>
      <c r="I180" s="100">
        <v>350000</v>
      </c>
      <c r="J180" s="100">
        <v>3868555.37</v>
      </c>
    </row>
    <row r="181" hidden="1" spans="1:10">
      <c r="A181" s="95" t="s">
        <v>10</v>
      </c>
      <c r="B181" s="95" t="s">
        <v>11</v>
      </c>
      <c r="C181" s="95" t="s">
        <v>12</v>
      </c>
      <c r="D181" s="96" t="s">
        <v>190</v>
      </c>
      <c r="E181" s="97">
        <v>44845</v>
      </c>
      <c r="F181" s="98"/>
      <c r="G181" s="101">
        <v>3868555.37</v>
      </c>
      <c r="H181" s="101">
        <v>125026.28</v>
      </c>
      <c r="I181" s="101">
        <v>0</v>
      </c>
      <c r="J181" s="101">
        <v>3993581.65</v>
      </c>
    </row>
    <row r="182" hidden="1" spans="1:10">
      <c r="A182" s="91" t="s">
        <v>10</v>
      </c>
      <c r="B182" s="91" t="s">
        <v>11</v>
      </c>
      <c r="C182" s="91" t="s">
        <v>12</v>
      </c>
      <c r="D182" s="92" t="s">
        <v>191</v>
      </c>
      <c r="E182" s="93">
        <v>44845</v>
      </c>
      <c r="F182" s="94"/>
      <c r="G182" s="100">
        <v>3993581.65</v>
      </c>
      <c r="H182" s="100">
        <v>204485.03</v>
      </c>
      <c r="I182" s="100">
        <v>0</v>
      </c>
      <c r="J182" s="100">
        <v>4198066.68</v>
      </c>
    </row>
    <row r="183" hidden="1" spans="1:10">
      <c r="A183" s="95" t="s">
        <v>10</v>
      </c>
      <c r="B183" s="95" t="s">
        <v>11</v>
      </c>
      <c r="C183" s="95" t="s">
        <v>12</v>
      </c>
      <c r="D183" s="96" t="s">
        <v>192</v>
      </c>
      <c r="E183" s="97">
        <v>44845</v>
      </c>
      <c r="F183" s="98"/>
      <c r="G183" s="101">
        <v>4198066.68</v>
      </c>
      <c r="H183" s="101">
        <v>1066381.54</v>
      </c>
      <c r="I183" s="101">
        <v>0</v>
      </c>
      <c r="J183" s="101">
        <v>5264448.22</v>
      </c>
    </row>
    <row r="184" hidden="1" spans="1:10">
      <c r="A184" s="91" t="s">
        <v>10</v>
      </c>
      <c r="B184" s="91" t="s">
        <v>11</v>
      </c>
      <c r="C184" s="91" t="s">
        <v>33</v>
      </c>
      <c r="D184" s="92" t="s">
        <v>193</v>
      </c>
      <c r="E184" s="93">
        <v>44847</v>
      </c>
      <c r="F184" s="94"/>
      <c r="G184" s="100">
        <v>5264448.22</v>
      </c>
      <c r="H184" s="100">
        <v>0</v>
      </c>
      <c r="I184" s="100">
        <v>118557.84</v>
      </c>
      <c r="J184" s="100">
        <v>5145890.38</v>
      </c>
    </row>
    <row r="185" hidden="1" spans="1:10">
      <c r="A185" s="95" t="s">
        <v>10</v>
      </c>
      <c r="B185" s="95" t="s">
        <v>11</v>
      </c>
      <c r="C185" s="95" t="s">
        <v>12</v>
      </c>
      <c r="D185" s="96" t="s">
        <v>194</v>
      </c>
      <c r="E185" s="97">
        <v>44848</v>
      </c>
      <c r="F185" s="98"/>
      <c r="G185" s="101">
        <v>5145890.38</v>
      </c>
      <c r="H185" s="101">
        <v>101037.44</v>
      </c>
      <c r="I185" s="101">
        <v>0</v>
      </c>
      <c r="J185" s="101">
        <v>5246927.82</v>
      </c>
    </row>
    <row r="186" hidden="1" spans="1:10">
      <c r="A186" s="91" t="s">
        <v>10</v>
      </c>
      <c r="B186" s="91" t="s">
        <v>11</v>
      </c>
      <c r="C186" s="91" t="s">
        <v>15</v>
      </c>
      <c r="D186" s="92" t="s">
        <v>195</v>
      </c>
      <c r="E186" s="93">
        <v>44849</v>
      </c>
      <c r="F186" s="94">
        <v>44849</v>
      </c>
      <c r="G186" s="100">
        <v>5246927.82</v>
      </c>
      <c r="H186" s="100">
        <v>0</v>
      </c>
      <c r="I186" s="100">
        <v>300000</v>
      </c>
      <c r="J186" s="100">
        <v>4946927.82</v>
      </c>
    </row>
    <row r="187" hidden="1" spans="1:10">
      <c r="A187" s="95" t="s">
        <v>10</v>
      </c>
      <c r="B187" s="95" t="s">
        <v>11</v>
      </c>
      <c r="C187" s="95" t="s">
        <v>12</v>
      </c>
      <c r="D187" s="96" t="s">
        <v>196</v>
      </c>
      <c r="E187" s="97">
        <v>44851</v>
      </c>
      <c r="F187" s="98"/>
      <c r="G187" s="101">
        <v>4946927.82</v>
      </c>
      <c r="H187" s="101">
        <v>275008.78</v>
      </c>
      <c r="I187" s="101">
        <v>0</v>
      </c>
      <c r="J187" s="101">
        <v>5221936.6</v>
      </c>
    </row>
    <row r="188" hidden="1" spans="1:10">
      <c r="A188" s="91" t="s">
        <v>10</v>
      </c>
      <c r="B188" s="91" t="s">
        <v>11</v>
      </c>
      <c r="C188" s="91" t="s">
        <v>12</v>
      </c>
      <c r="D188" s="92" t="s">
        <v>197</v>
      </c>
      <c r="E188" s="93">
        <v>44851</v>
      </c>
      <c r="F188" s="94"/>
      <c r="G188" s="100">
        <v>5221936.6</v>
      </c>
      <c r="H188" s="100">
        <v>81666.28</v>
      </c>
      <c r="I188" s="100">
        <v>0</v>
      </c>
      <c r="J188" s="100">
        <v>5303602.88</v>
      </c>
    </row>
    <row r="189" hidden="1" spans="1:10">
      <c r="A189" s="95" t="s">
        <v>10</v>
      </c>
      <c r="B189" s="95" t="s">
        <v>11</v>
      </c>
      <c r="C189" s="95" t="s">
        <v>15</v>
      </c>
      <c r="D189" s="96" t="s">
        <v>198</v>
      </c>
      <c r="E189" s="97">
        <v>44851</v>
      </c>
      <c r="F189" s="98">
        <v>44851</v>
      </c>
      <c r="G189" s="101">
        <v>5303602.88</v>
      </c>
      <c r="H189" s="101">
        <v>0</v>
      </c>
      <c r="I189" s="101">
        <v>250000</v>
      </c>
      <c r="J189" s="101">
        <v>5053602.88</v>
      </c>
    </row>
    <row r="190" hidden="1" spans="1:10">
      <c r="A190" s="91" t="s">
        <v>10</v>
      </c>
      <c r="B190" s="91" t="s">
        <v>11</v>
      </c>
      <c r="C190" s="91" t="s">
        <v>12</v>
      </c>
      <c r="D190" s="92" t="s">
        <v>199</v>
      </c>
      <c r="E190" s="93">
        <v>44853</v>
      </c>
      <c r="F190" s="94"/>
      <c r="G190" s="100">
        <v>5053602.88</v>
      </c>
      <c r="H190" s="100">
        <v>137089.07</v>
      </c>
      <c r="I190" s="100">
        <v>0</v>
      </c>
      <c r="J190" s="100">
        <v>5190691.95</v>
      </c>
    </row>
    <row r="191" hidden="1" spans="1:10">
      <c r="A191" s="95" t="s">
        <v>10</v>
      </c>
      <c r="B191" s="95" t="s">
        <v>11</v>
      </c>
      <c r="C191" s="95" t="s">
        <v>12</v>
      </c>
      <c r="D191" s="96" t="s">
        <v>200</v>
      </c>
      <c r="E191" s="97">
        <v>44854</v>
      </c>
      <c r="F191" s="98"/>
      <c r="G191" s="101">
        <v>5190691.95</v>
      </c>
      <c r="H191" s="101">
        <v>62978.23</v>
      </c>
      <c r="I191" s="101">
        <v>0</v>
      </c>
      <c r="J191" s="101">
        <v>5253670.18</v>
      </c>
    </row>
    <row r="192" hidden="1" spans="1:10">
      <c r="A192" s="91" t="s">
        <v>10</v>
      </c>
      <c r="B192" s="91" t="s">
        <v>11</v>
      </c>
      <c r="C192" s="91" t="s">
        <v>15</v>
      </c>
      <c r="D192" s="92" t="s">
        <v>201</v>
      </c>
      <c r="E192" s="93">
        <v>44854</v>
      </c>
      <c r="F192" s="94">
        <v>44854</v>
      </c>
      <c r="G192" s="100">
        <v>5253670.18</v>
      </c>
      <c r="H192" s="100">
        <v>0</v>
      </c>
      <c r="I192" s="100">
        <v>400000</v>
      </c>
      <c r="J192" s="100">
        <v>4853670.18</v>
      </c>
    </row>
    <row r="193" hidden="1" spans="1:10">
      <c r="A193" s="95" t="s">
        <v>10</v>
      </c>
      <c r="B193" s="95" t="s">
        <v>11</v>
      </c>
      <c r="C193" s="95" t="s">
        <v>15</v>
      </c>
      <c r="D193" s="96" t="s">
        <v>202</v>
      </c>
      <c r="E193" s="97">
        <v>44855</v>
      </c>
      <c r="F193" s="98">
        <v>44855</v>
      </c>
      <c r="G193" s="101">
        <v>4853670.18</v>
      </c>
      <c r="H193" s="101">
        <v>0</v>
      </c>
      <c r="I193" s="101">
        <v>750000</v>
      </c>
      <c r="J193" s="101">
        <v>4103670.18</v>
      </c>
    </row>
    <row r="194" hidden="1" spans="1:10">
      <c r="A194" s="91" t="s">
        <v>10</v>
      </c>
      <c r="B194" s="91" t="s">
        <v>11</v>
      </c>
      <c r="C194" s="91" t="s">
        <v>15</v>
      </c>
      <c r="D194" s="92" t="s">
        <v>203</v>
      </c>
      <c r="E194" s="93">
        <v>44859</v>
      </c>
      <c r="F194" s="94">
        <v>44859</v>
      </c>
      <c r="G194" s="100">
        <v>4103670.18</v>
      </c>
      <c r="H194" s="100">
        <v>0</v>
      </c>
      <c r="I194" s="100">
        <v>700000</v>
      </c>
      <c r="J194" s="100">
        <v>3403670.18</v>
      </c>
    </row>
    <row r="195" hidden="1" spans="1:10">
      <c r="A195" s="95" t="s">
        <v>10</v>
      </c>
      <c r="B195" s="95" t="s">
        <v>11</v>
      </c>
      <c r="C195" s="95" t="s">
        <v>12</v>
      </c>
      <c r="D195" s="96" t="s">
        <v>204</v>
      </c>
      <c r="E195" s="97">
        <v>44860</v>
      </c>
      <c r="F195" s="98"/>
      <c r="G195" s="101">
        <v>3403670.18</v>
      </c>
      <c r="H195" s="101">
        <v>77428.61</v>
      </c>
      <c r="I195" s="101">
        <v>0</v>
      </c>
      <c r="J195" s="101">
        <v>3481098.79</v>
      </c>
    </row>
    <row r="196" hidden="1" spans="1:10">
      <c r="A196" s="91" t="s">
        <v>10</v>
      </c>
      <c r="B196" s="91" t="s">
        <v>11</v>
      </c>
      <c r="C196" s="91" t="s">
        <v>12</v>
      </c>
      <c r="D196" s="92" t="s">
        <v>205</v>
      </c>
      <c r="E196" s="93">
        <v>44862</v>
      </c>
      <c r="F196" s="94"/>
      <c r="G196" s="100">
        <v>3481098.79</v>
      </c>
      <c r="H196" s="100">
        <v>40041.7</v>
      </c>
      <c r="I196" s="100">
        <v>0</v>
      </c>
      <c r="J196" s="100">
        <v>3521140.49</v>
      </c>
    </row>
    <row r="197" hidden="1" spans="1:10">
      <c r="A197" s="95" t="s">
        <v>10</v>
      </c>
      <c r="B197" s="95" t="s">
        <v>11</v>
      </c>
      <c r="C197" s="95" t="s">
        <v>15</v>
      </c>
      <c r="D197" s="96" t="s">
        <v>206</v>
      </c>
      <c r="E197" s="97">
        <v>44862</v>
      </c>
      <c r="F197" s="98">
        <v>44862</v>
      </c>
      <c r="G197" s="101">
        <v>3521140.49</v>
      </c>
      <c r="H197" s="101">
        <v>0</v>
      </c>
      <c r="I197" s="101">
        <v>150000</v>
      </c>
      <c r="J197" s="101">
        <v>3371140.49</v>
      </c>
    </row>
    <row r="198" hidden="1" spans="1:10">
      <c r="A198" s="91" t="s">
        <v>10</v>
      </c>
      <c r="B198" s="91" t="s">
        <v>11</v>
      </c>
      <c r="C198" s="91" t="s">
        <v>12</v>
      </c>
      <c r="D198" s="92" t="s">
        <v>207</v>
      </c>
      <c r="E198" s="93">
        <v>44863</v>
      </c>
      <c r="F198" s="94"/>
      <c r="G198" s="100">
        <v>3371140.49</v>
      </c>
      <c r="H198" s="100">
        <v>199697.5</v>
      </c>
      <c r="I198" s="100">
        <v>0</v>
      </c>
      <c r="J198" s="100">
        <v>3570837.99</v>
      </c>
    </row>
    <row r="199" hidden="1" spans="1:10">
      <c r="A199" s="95" t="s">
        <v>10</v>
      </c>
      <c r="B199" s="95" t="s">
        <v>11</v>
      </c>
      <c r="C199" s="95" t="s">
        <v>12</v>
      </c>
      <c r="D199" s="96" t="s">
        <v>208</v>
      </c>
      <c r="E199" s="97">
        <v>44865</v>
      </c>
      <c r="F199" s="98"/>
      <c r="G199" s="101">
        <v>3570837.99</v>
      </c>
      <c r="H199" s="101">
        <v>330915.68</v>
      </c>
      <c r="I199" s="101">
        <v>0</v>
      </c>
      <c r="J199" s="101">
        <v>3901753.67</v>
      </c>
    </row>
    <row r="200" hidden="1" spans="1:10">
      <c r="A200" s="91" t="s">
        <v>10</v>
      </c>
      <c r="B200" s="91" t="s">
        <v>11</v>
      </c>
      <c r="C200" s="91" t="s">
        <v>12</v>
      </c>
      <c r="D200" s="92" t="s">
        <v>209</v>
      </c>
      <c r="E200" s="93">
        <v>44868</v>
      </c>
      <c r="F200" s="94"/>
      <c r="G200" s="100">
        <v>3901753.67</v>
      </c>
      <c r="H200" s="100">
        <v>100252.51</v>
      </c>
      <c r="I200" s="100">
        <v>0</v>
      </c>
      <c r="J200" s="100">
        <v>4002006.18</v>
      </c>
    </row>
    <row r="201" hidden="1" spans="1:10">
      <c r="A201" s="95" t="s">
        <v>10</v>
      </c>
      <c r="B201" s="95" t="s">
        <v>11</v>
      </c>
      <c r="C201" s="95" t="s">
        <v>12</v>
      </c>
      <c r="D201" s="96" t="s">
        <v>210</v>
      </c>
      <c r="E201" s="97">
        <v>44870</v>
      </c>
      <c r="F201" s="98"/>
      <c r="G201" s="101">
        <v>4002006.18</v>
      </c>
      <c r="H201" s="101">
        <v>69223.06</v>
      </c>
      <c r="I201" s="101">
        <v>0</v>
      </c>
      <c r="J201" s="101">
        <v>4071229.24</v>
      </c>
    </row>
    <row r="202" hidden="1" spans="1:10">
      <c r="A202" s="91" t="s">
        <v>10</v>
      </c>
      <c r="B202" s="91" t="s">
        <v>11</v>
      </c>
      <c r="C202" s="91" t="s">
        <v>15</v>
      </c>
      <c r="D202" s="92" t="s">
        <v>211</v>
      </c>
      <c r="E202" s="93">
        <v>44872</v>
      </c>
      <c r="F202" s="94">
        <v>44872</v>
      </c>
      <c r="G202" s="100">
        <v>4071229.24</v>
      </c>
      <c r="H202" s="100">
        <v>0</v>
      </c>
      <c r="I202" s="100">
        <v>100000</v>
      </c>
      <c r="J202" s="100">
        <v>3971229.24</v>
      </c>
    </row>
    <row r="203" hidden="1" spans="1:10">
      <c r="A203" s="95" t="s">
        <v>10</v>
      </c>
      <c r="B203" s="95" t="s">
        <v>11</v>
      </c>
      <c r="C203" s="95" t="s">
        <v>12</v>
      </c>
      <c r="D203" s="96" t="s">
        <v>212</v>
      </c>
      <c r="E203" s="97">
        <v>44873</v>
      </c>
      <c r="F203" s="98"/>
      <c r="G203" s="101">
        <v>3971229.24</v>
      </c>
      <c r="H203" s="101">
        <v>86742.47</v>
      </c>
      <c r="I203" s="101">
        <v>0</v>
      </c>
      <c r="J203" s="101">
        <v>4057971.71</v>
      </c>
    </row>
    <row r="204" hidden="1" spans="1:10">
      <c r="A204" s="91" t="s">
        <v>10</v>
      </c>
      <c r="B204" s="91" t="s">
        <v>11</v>
      </c>
      <c r="C204" s="91" t="s">
        <v>12</v>
      </c>
      <c r="D204" s="92" t="s">
        <v>213</v>
      </c>
      <c r="E204" s="93">
        <v>44875</v>
      </c>
      <c r="F204" s="94"/>
      <c r="G204" s="100">
        <v>4057971.71</v>
      </c>
      <c r="H204" s="100">
        <v>452524.36</v>
      </c>
      <c r="I204" s="100">
        <v>0</v>
      </c>
      <c r="J204" s="100">
        <v>4510496.07</v>
      </c>
    </row>
    <row r="205" hidden="1" spans="1:10">
      <c r="A205" s="95" t="s">
        <v>10</v>
      </c>
      <c r="B205" s="95" t="s">
        <v>11</v>
      </c>
      <c r="C205" s="95" t="s">
        <v>15</v>
      </c>
      <c r="D205" s="96" t="s">
        <v>214</v>
      </c>
      <c r="E205" s="97">
        <v>44876</v>
      </c>
      <c r="F205" s="98">
        <v>44876</v>
      </c>
      <c r="G205" s="101">
        <v>4510496.07</v>
      </c>
      <c r="H205" s="101">
        <v>0</v>
      </c>
      <c r="I205" s="101">
        <v>100000</v>
      </c>
      <c r="J205" s="101">
        <v>4410496.07</v>
      </c>
    </row>
    <row r="206" hidden="1" spans="1:10">
      <c r="A206" s="91" t="s">
        <v>10</v>
      </c>
      <c r="B206" s="91" t="s">
        <v>11</v>
      </c>
      <c r="C206" s="91" t="s">
        <v>12</v>
      </c>
      <c r="D206" s="92" t="s">
        <v>215</v>
      </c>
      <c r="E206" s="93">
        <v>44879</v>
      </c>
      <c r="F206" s="94"/>
      <c r="G206" s="100">
        <v>4410496.07</v>
      </c>
      <c r="H206" s="100">
        <v>112685.9</v>
      </c>
      <c r="I206" s="100">
        <v>0</v>
      </c>
      <c r="J206" s="100">
        <v>4523181.97</v>
      </c>
    </row>
    <row r="207" hidden="1" spans="1:10">
      <c r="A207" s="95" t="s">
        <v>10</v>
      </c>
      <c r="B207" s="95" t="s">
        <v>11</v>
      </c>
      <c r="C207" s="95" t="s">
        <v>15</v>
      </c>
      <c r="D207" s="96" t="s">
        <v>216</v>
      </c>
      <c r="E207" s="97">
        <v>44879</v>
      </c>
      <c r="F207" s="98">
        <v>44879</v>
      </c>
      <c r="G207" s="101">
        <v>4523181.97</v>
      </c>
      <c r="H207" s="101">
        <v>0</v>
      </c>
      <c r="I207" s="101">
        <v>100000</v>
      </c>
      <c r="J207" s="101">
        <v>4423181.97</v>
      </c>
    </row>
    <row r="208" hidden="1" spans="1:10">
      <c r="A208" s="91" t="s">
        <v>10</v>
      </c>
      <c r="B208" s="91" t="s">
        <v>11</v>
      </c>
      <c r="C208" s="91" t="s">
        <v>12</v>
      </c>
      <c r="D208" s="92" t="s">
        <v>217</v>
      </c>
      <c r="E208" s="93">
        <v>44881</v>
      </c>
      <c r="F208" s="94"/>
      <c r="G208" s="100">
        <v>4423181.97</v>
      </c>
      <c r="H208" s="100">
        <v>91565.52</v>
      </c>
      <c r="I208" s="100">
        <v>0</v>
      </c>
      <c r="J208" s="100">
        <v>4514747.49</v>
      </c>
    </row>
    <row r="209" hidden="1" spans="1:10">
      <c r="A209" s="95" t="s">
        <v>10</v>
      </c>
      <c r="B209" s="95" t="s">
        <v>11</v>
      </c>
      <c r="C209" s="95" t="s">
        <v>15</v>
      </c>
      <c r="D209" s="96" t="s">
        <v>218</v>
      </c>
      <c r="E209" s="97">
        <v>44881</v>
      </c>
      <c r="F209" s="98">
        <v>44881</v>
      </c>
      <c r="G209" s="101">
        <v>4514747.49</v>
      </c>
      <c r="H209" s="101">
        <v>0</v>
      </c>
      <c r="I209" s="101">
        <v>180000</v>
      </c>
      <c r="J209" s="101">
        <v>4334747.49</v>
      </c>
    </row>
    <row r="210" hidden="1" spans="1:10">
      <c r="A210" s="91" t="s">
        <v>10</v>
      </c>
      <c r="B210" s="91" t="s">
        <v>11</v>
      </c>
      <c r="C210" s="91" t="s">
        <v>15</v>
      </c>
      <c r="D210" s="92" t="s">
        <v>219</v>
      </c>
      <c r="E210" s="93">
        <v>44882</v>
      </c>
      <c r="F210" s="94">
        <v>44882</v>
      </c>
      <c r="G210" s="100">
        <v>4334747.49</v>
      </c>
      <c r="H210" s="100">
        <v>0</v>
      </c>
      <c r="I210" s="100">
        <v>50000</v>
      </c>
      <c r="J210" s="100">
        <v>4284747.49</v>
      </c>
    </row>
    <row r="211" hidden="1" spans="1:10">
      <c r="A211" s="95" t="s">
        <v>10</v>
      </c>
      <c r="B211" s="95" t="s">
        <v>11</v>
      </c>
      <c r="C211" s="95" t="s">
        <v>12</v>
      </c>
      <c r="D211" s="96" t="s">
        <v>220</v>
      </c>
      <c r="E211" s="97">
        <v>44883</v>
      </c>
      <c r="F211" s="98"/>
      <c r="G211" s="101">
        <v>4284747.49</v>
      </c>
      <c r="H211" s="101">
        <v>96489.29</v>
      </c>
      <c r="I211" s="101">
        <v>0</v>
      </c>
      <c r="J211" s="101">
        <v>4381236.78</v>
      </c>
    </row>
    <row r="212" hidden="1" spans="1:10">
      <c r="A212" s="91" t="s">
        <v>10</v>
      </c>
      <c r="B212" s="91" t="s">
        <v>11</v>
      </c>
      <c r="C212" s="91" t="s">
        <v>12</v>
      </c>
      <c r="D212" s="92" t="s">
        <v>221</v>
      </c>
      <c r="E212" s="93">
        <v>44884</v>
      </c>
      <c r="F212" s="94"/>
      <c r="G212" s="100">
        <v>4381236.78</v>
      </c>
      <c r="H212" s="100">
        <v>167667.05</v>
      </c>
      <c r="I212" s="100">
        <v>0</v>
      </c>
      <c r="J212" s="100">
        <v>4548903.83</v>
      </c>
    </row>
    <row r="213" hidden="1" spans="1:10">
      <c r="A213" s="95" t="s">
        <v>10</v>
      </c>
      <c r="B213" s="95" t="s">
        <v>11</v>
      </c>
      <c r="C213" s="95" t="s">
        <v>15</v>
      </c>
      <c r="D213" s="96" t="s">
        <v>222</v>
      </c>
      <c r="E213" s="97">
        <v>44886</v>
      </c>
      <c r="F213" s="98">
        <v>44886</v>
      </c>
      <c r="G213" s="101">
        <v>4548903.83</v>
      </c>
      <c r="H213" s="101">
        <v>0</v>
      </c>
      <c r="I213" s="101">
        <v>180000</v>
      </c>
      <c r="J213" s="101">
        <v>4368903.83</v>
      </c>
    </row>
    <row r="214" hidden="1" spans="1:10">
      <c r="A214" s="91" t="s">
        <v>10</v>
      </c>
      <c r="B214" s="91" t="s">
        <v>11</v>
      </c>
      <c r="C214" s="91" t="s">
        <v>12</v>
      </c>
      <c r="D214" s="92" t="s">
        <v>223</v>
      </c>
      <c r="E214" s="93">
        <v>44888</v>
      </c>
      <c r="F214" s="94"/>
      <c r="G214" s="100">
        <v>4368903.83</v>
      </c>
      <c r="H214" s="100">
        <v>108441.98</v>
      </c>
      <c r="I214" s="100">
        <v>0</v>
      </c>
      <c r="J214" s="100">
        <v>4477345.81</v>
      </c>
    </row>
    <row r="215" hidden="1" spans="1:10">
      <c r="A215" s="95" t="s">
        <v>10</v>
      </c>
      <c r="B215" s="95" t="s">
        <v>11</v>
      </c>
      <c r="C215" s="95" t="s">
        <v>12</v>
      </c>
      <c r="D215" s="96" t="s">
        <v>224</v>
      </c>
      <c r="E215" s="97">
        <v>44889</v>
      </c>
      <c r="F215" s="98"/>
      <c r="G215" s="101">
        <v>4477345.81</v>
      </c>
      <c r="H215" s="101">
        <v>127326.55</v>
      </c>
      <c r="I215" s="101">
        <v>0</v>
      </c>
      <c r="J215" s="101">
        <v>4604672.36</v>
      </c>
    </row>
    <row r="216" hidden="1" spans="1:10">
      <c r="A216" s="91" t="s">
        <v>10</v>
      </c>
      <c r="B216" s="91" t="s">
        <v>11</v>
      </c>
      <c r="C216" s="91" t="s">
        <v>15</v>
      </c>
      <c r="D216" s="92" t="s">
        <v>225</v>
      </c>
      <c r="E216" s="93">
        <v>44890</v>
      </c>
      <c r="F216" s="94">
        <v>44890</v>
      </c>
      <c r="G216" s="100">
        <v>4604672.36</v>
      </c>
      <c r="H216" s="100">
        <v>0</v>
      </c>
      <c r="I216" s="100">
        <v>50000</v>
      </c>
      <c r="J216" s="100">
        <v>4554672.36</v>
      </c>
    </row>
    <row r="217" hidden="1" spans="1:10">
      <c r="A217" s="95" t="s">
        <v>10</v>
      </c>
      <c r="B217" s="95" t="s">
        <v>11</v>
      </c>
      <c r="C217" s="95" t="s">
        <v>12</v>
      </c>
      <c r="D217" s="96" t="s">
        <v>226</v>
      </c>
      <c r="E217" s="97">
        <v>44891</v>
      </c>
      <c r="F217" s="98"/>
      <c r="G217" s="101">
        <v>4554672.36</v>
      </c>
      <c r="H217" s="101">
        <v>165523.29</v>
      </c>
      <c r="I217" s="101">
        <v>0</v>
      </c>
      <c r="J217" s="101">
        <v>4720195.65</v>
      </c>
    </row>
    <row r="218" hidden="1" spans="1:10">
      <c r="A218" s="91" t="s">
        <v>10</v>
      </c>
      <c r="B218" s="91" t="s">
        <v>11</v>
      </c>
      <c r="C218" s="91" t="s">
        <v>15</v>
      </c>
      <c r="D218" s="92" t="s">
        <v>227</v>
      </c>
      <c r="E218" s="93">
        <v>44893</v>
      </c>
      <c r="F218" s="94">
        <v>44893</v>
      </c>
      <c r="G218" s="100">
        <v>4720195.65</v>
      </c>
      <c r="H218" s="100">
        <v>0</v>
      </c>
      <c r="I218" s="100">
        <v>150000</v>
      </c>
      <c r="J218" s="100">
        <v>4570195.65</v>
      </c>
    </row>
    <row r="219" hidden="1" spans="1:10">
      <c r="A219" s="95" t="s">
        <v>10</v>
      </c>
      <c r="B219" s="95" t="s">
        <v>11</v>
      </c>
      <c r="C219" s="95" t="s">
        <v>12</v>
      </c>
      <c r="D219" s="96" t="s">
        <v>228</v>
      </c>
      <c r="E219" s="97">
        <v>44896</v>
      </c>
      <c r="F219" s="98"/>
      <c r="G219" s="101">
        <v>4570195.65</v>
      </c>
      <c r="H219" s="101">
        <v>83211.62</v>
      </c>
      <c r="I219" s="101">
        <v>0</v>
      </c>
      <c r="J219" s="101">
        <v>4653407.27</v>
      </c>
    </row>
    <row r="220" hidden="1" spans="1:10">
      <c r="A220" s="91" t="s">
        <v>10</v>
      </c>
      <c r="B220" s="91" t="s">
        <v>11</v>
      </c>
      <c r="C220" s="91" t="s">
        <v>12</v>
      </c>
      <c r="D220" s="92" t="s">
        <v>229</v>
      </c>
      <c r="E220" s="93">
        <v>44897</v>
      </c>
      <c r="F220" s="94"/>
      <c r="G220" s="100">
        <v>4653407.27</v>
      </c>
      <c r="H220" s="100">
        <v>86069.67</v>
      </c>
      <c r="I220" s="100">
        <v>0</v>
      </c>
      <c r="J220" s="100">
        <v>4739476.94</v>
      </c>
    </row>
    <row r="221" hidden="1" spans="1:10">
      <c r="A221" s="95" t="s">
        <v>10</v>
      </c>
      <c r="B221" s="95" t="s">
        <v>11</v>
      </c>
      <c r="C221" s="95" t="s">
        <v>15</v>
      </c>
      <c r="D221" s="96" t="s">
        <v>230</v>
      </c>
      <c r="E221" s="97">
        <v>44897</v>
      </c>
      <c r="F221" s="98">
        <v>44897</v>
      </c>
      <c r="G221" s="101">
        <v>4739476.94</v>
      </c>
      <c r="H221" s="101">
        <v>0</v>
      </c>
      <c r="I221" s="101">
        <v>50000</v>
      </c>
      <c r="J221" s="101">
        <v>4689476.94</v>
      </c>
    </row>
    <row r="222" hidden="1" spans="1:10">
      <c r="A222" s="91" t="s">
        <v>10</v>
      </c>
      <c r="B222" s="91" t="s">
        <v>11</v>
      </c>
      <c r="C222" s="91" t="s">
        <v>12</v>
      </c>
      <c r="D222" s="92" t="s">
        <v>231</v>
      </c>
      <c r="E222" s="93">
        <v>44900</v>
      </c>
      <c r="F222" s="94"/>
      <c r="G222" s="100">
        <v>4689476.94</v>
      </c>
      <c r="H222" s="100">
        <v>74019.84</v>
      </c>
      <c r="I222" s="100">
        <v>0</v>
      </c>
      <c r="J222" s="100">
        <v>4763496.78</v>
      </c>
    </row>
    <row r="223" hidden="1" spans="1:10">
      <c r="A223" s="95" t="s">
        <v>10</v>
      </c>
      <c r="B223" s="95" t="s">
        <v>11</v>
      </c>
      <c r="C223" s="95" t="s">
        <v>15</v>
      </c>
      <c r="D223" s="96" t="s">
        <v>232</v>
      </c>
      <c r="E223" s="97">
        <v>44900</v>
      </c>
      <c r="F223" s="98">
        <v>44900</v>
      </c>
      <c r="G223" s="101">
        <v>4763496.78</v>
      </c>
      <c r="H223" s="101">
        <v>0</v>
      </c>
      <c r="I223" s="101">
        <v>120000</v>
      </c>
      <c r="J223" s="101">
        <v>4643496.78</v>
      </c>
    </row>
    <row r="224" hidden="1" spans="1:10">
      <c r="A224" s="91" t="s">
        <v>10</v>
      </c>
      <c r="B224" s="91" t="s">
        <v>11</v>
      </c>
      <c r="C224" s="91" t="s">
        <v>15</v>
      </c>
      <c r="D224" s="92" t="s">
        <v>233</v>
      </c>
      <c r="E224" s="93">
        <v>44902</v>
      </c>
      <c r="F224" s="94">
        <v>44902</v>
      </c>
      <c r="G224" s="100">
        <v>4643496.78</v>
      </c>
      <c r="H224" s="100">
        <v>0</v>
      </c>
      <c r="I224" s="100">
        <v>80000</v>
      </c>
      <c r="J224" s="100">
        <v>4563496.78</v>
      </c>
    </row>
    <row r="225" hidden="1" spans="1:10">
      <c r="A225" s="95" t="s">
        <v>10</v>
      </c>
      <c r="B225" s="95" t="s">
        <v>11</v>
      </c>
      <c r="C225" s="95" t="s">
        <v>12</v>
      </c>
      <c r="D225" s="96" t="s">
        <v>234</v>
      </c>
      <c r="E225" s="97">
        <v>44903</v>
      </c>
      <c r="F225" s="98"/>
      <c r="G225" s="101">
        <v>4563496.78</v>
      </c>
      <c r="H225" s="101">
        <v>110330.55</v>
      </c>
      <c r="I225" s="101">
        <v>0</v>
      </c>
      <c r="J225" s="101">
        <v>4673827.33</v>
      </c>
    </row>
    <row r="226" hidden="1" spans="1:10">
      <c r="A226" s="91" t="s">
        <v>10</v>
      </c>
      <c r="B226" s="91" t="s">
        <v>11</v>
      </c>
      <c r="C226" s="91" t="s">
        <v>12</v>
      </c>
      <c r="D226" s="92" t="s">
        <v>235</v>
      </c>
      <c r="E226" s="93">
        <v>44907</v>
      </c>
      <c r="F226" s="94"/>
      <c r="G226" s="100">
        <v>4673827.33</v>
      </c>
      <c r="H226" s="100">
        <v>219576.12</v>
      </c>
      <c r="I226" s="100">
        <v>0</v>
      </c>
      <c r="J226" s="100">
        <v>4893403.45</v>
      </c>
    </row>
    <row r="227" hidden="1" spans="1:10">
      <c r="A227" s="95" t="s">
        <v>10</v>
      </c>
      <c r="B227" s="95" t="s">
        <v>11</v>
      </c>
      <c r="C227" s="95" t="s">
        <v>15</v>
      </c>
      <c r="D227" s="96" t="s">
        <v>236</v>
      </c>
      <c r="E227" s="97">
        <v>44907</v>
      </c>
      <c r="F227" s="98">
        <v>44907</v>
      </c>
      <c r="G227" s="101">
        <v>4893403.45</v>
      </c>
      <c r="H227" s="101">
        <v>0</v>
      </c>
      <c r="I227" s="101">
        <v>50000</v>
      </c>
      <c r="J227" s="101">
        <v>4843403.45</v>
      </c>
    </row>
    <row r="228" hidden="1" spans="1:10">
      <c r="A228" s="91" t="s">
        <v>10</v>
      </c>
      <c r="B228" s="91" t="s">
        <v>11</v>
      </c>
      <c r="C228" s="91" t="s">
        <v>15</v>
      </c>
      <c r="D228" s="92" t="s">
        <v>237</v>
      </c>
      <c r="E228" s="93">
        <v>44908</v>
      </c>
      <c r="F228" s="94">
        <v>44908</v>
      </c>
      <c r="G228" s="100">
        <v>4843403.45</v>
      </c>
      <c r="H228" s="100">
        <v>0</v>
      </c>
      <c r="I228" s="100">
        <v>100000</v>
      </c>
      <c r="J228" s="100">
        <v>4743403.45</v>
      </c>
    </row>
    <row r="229" hidden="1" spans="1:10">
      <c r="A229" s="95" t="s">
        <v>10</v>
      </c>
      <c r="B229" s="95" t="s">
        <v>11</v>
      </c>
      <c r="C229" s="95" t="s">
        <v>12</v>
      </c>
      <c r="D229" s="96" t="s">
        <v>238</v>
      </c>
      <c r="E229" s="97">
        <v>44909</v>
      </c>
      <c r="F229" s="98"/>
      <c r="G229" s="101">
        <v>4743403.45</v>
      </c>
      <c r="H229" s="101">
        <v>132271.03</v>
      </c>
      <c r="I229" s="101">
        <v>0</v>
      </c>
      <c r="J229" s="101">
        <v>4875674.48</v>
      </c>
    </row>
    <row r="230" hidden="1" spans="1:10">
      <c r="A230" s="91" t="s">
        <v>10</v>
      </c>
      <c r="B230" s="91" t="s">
        <v>11</v>
      </c>
      <c r="C230" s="91" t="s">
        <v>12</v>
      </c>
      <c r="D230" s="92" t="s">
        <v>239</v>
      </c>
      <c r="E230" s="93">
        <v>44910</v>
      </c>
      <c r="F230" s="94"/>
      <c r="G230" s="100">
        <v>4875674.48</v>
      </c>
      <c r="H230" s="100">
        <v>97011.78</v>
      </c>
      <c r="I230" s="100">
        <v>0</v>
      </c>
      <c r="J230" s="100">
        <v>4972686.26</v>
      </c>
    </row>
    <row r="231" hidden="1" spans="1:10">
      <c r="A231" s="95" t="s">
        <v>10</v>
      </c>
      <c r="B231" s="95" t="s">
        <v>11</v>
      </c>
      <c r="C231" s="95" t="s">
        <v>15</v>
      </c>
      <c r="D231" s="96" t="s">
        <v>240</v>
      </c>
      <c r="E231" s="97">
        <v>44910</v>
      </c>
      <c r="F231" s="98">
        <v>44910</v>
      </c>
      <c r="G231" s="101">
        <v>4972686.26</v>
      </c>
      <c r="H231" s="101">
        <v>0</v>
      </c>
      <c r="I231" s="101">
        <v>100000</v>
      </c>
      <c r="J231" s="101">
        <v>4872686.26</v>
      </c>
    </row>
    <row r="232" hidden="1" spans="1:10">
      <c r="A232" s="91" t="s">
        <v>10</v>
      </c>
      <c r="B232" s="91" t="s">
        <v>11</v>
      </c>
      <c r="C232" s="91" t="s">
        <v>12</v>
      </c>
      <c r="D232" s="92" t="s">
        <v>241</v>
      </c>
      <c r="E232" s="93">
        <v>44912</v>
      </c>
      <c r="F232" s="94"/>
      <c r="G232" s="100">
        <v>4872686.26</v>
      </c>
      <c r="H232" s="100">
        <v>52472.21</v>
      </c>
      <c r="I232" s="100">
        <v>0</v>
      </c>
      <c r="J232" s="100">
        <v>4925158.47</v>
      </c>
    </row>
    <row r="233" hidden="1" spans="1:10">
      <c r="A233" s="95" t="s">
        <v>10</v>
      </c>
      <c r="B233" s="95" t="s">
        <v>11</v>
      </c>
      <c r="C233" s="95" t="s">
        <v>15</v>
      </c>
      <c r="D233" s="96" t="s">
        <v>242</v>
      </c>
      <c r="E233" s="97">
        <v>44914</v>
      </c>
      <c r="F233" s="98">
        <v>44914</v>
      </c>
      <c r="G233" s="101">
        <v>4925158.47</v>
      </c>
      <c r="H233" s="101">
        <v>0</v>
      </c>
      <c r="I233" s="101">
        <v>200000</v>
      </c>
      <c r="J233" s="101">
        <v>4725158.47</v>
      </c>
    </row>
    <row r="234" hidden="1" spans="1:10">
      <c r="A234" s="91" t="s">
        <v>10</v>
      </c>
      <c r="B234" s="91" t="s">
        <v>11</v>
      </c>
      <c r="C234" s="91" t="s">
        <v>15</v>
      </c>
      <c r="D234" s="92" t="s">
        <v>243</v>
      </c>
      <c r="E234" s="93">
        <v>44915</v>
      </c>
      <c r="F234" s="94">
        <v>44915</v>
      </c>
      <c r="G234" s="100">
        <v>4725158.47</v>
      </c>
      <c r="H234" s="100">
        <v>0</v>
      </c>
      <c r="I234" s="100">
        <v>100000</v>
      </c>
      <c r="J234" s="100">
        <v>4625158.47</v>
      </c>
    </row>
    <row r="235" hidden="1" spans="1:10">
      <c r="A235" s="95" t="s">
        <v>10</v>
      </c>
      <c r="B235" s="95" t="s">
        <v>11</v>
      </c>
      <c r="C235" s="95" t="s">
        <v>12</v>
      </c>
      <c r="D235" s="96" t="s">
        <v>244</v>
      </c>
      <c r="E235" s="97">
        <v>44918</v>
      </c>
      <c r="F235" s="98"/>
      <c r="G235" s="101">
        <v>4625158.47</v>
      </c>
      <c r="H235" s="101">
        <v>63104.84</v>
      </c>
      <c r="I235" s="101">
        <v>0</v>
      </c>
      <c r="J235" s="101">
        <v>4688263.31</v>
      </c>
    </row>
    <row r="236" hidden="1" spans="1:10">
      <c r="A236" s="91" t="s">
        <v>10</v>
      </c>
      <c r="B236" s="91" t="s">
        <v>11</v>
      </c>
      <c r="C236" s="91" t="s">
        <v>12</v>
      </c>
      <c r="D236" s="92" t="s">
        <v>245</v>
      </c>
      <c r="E236" s="93">
        <v>44919</v>
      </c>
      <c r="F236" s="94"/>
      <c r="G236" s="100">
        <v>4688263.31</v>
      </c>
      <c r="H236" s="100">
        <v>183765.22</v>
      </c>
      <c r="I236" s="100">
        <v>0</v>
      </c>
      <c r="J236" s="100">
        <v>4872028.53</v>
      </c>
    </row>
    <row r="237" hidden="1" spans="1:10">
      <c r="A237" s="95" t="s">
        <v>10</v>
      </c>
      <c r="B237" s="95" t="s">
        <v>11</v>
      </c>
      <c r="C237" s="95" t="s">
        <v>15</v>
      </c>
      <c r="D237" s="96" t="s">
        <v>246</v>
      </c>
      <c r="E237" s="97">
        <v>44921</v>
      </c>
      <c r="F237" s="98">
        <v>44921</v>
      </c>
      <c r="G237" s="101">
        <v>4872028.53</v>
      </c>
      <c r="H237" s="101">
        <v>0</v>
      </c>
      <c r="I237" s="101">
        <v>400000</v>
      </c>
      <c r="J237" s="101">
        <v>4472028.53</v>
      </c>
    </row>
    <row r="238" hidden="1" spans="1:10">
      <c r="A238" s="91" t="s">
        <v>10</v>
      </c>
      <c r="B238" s="91" t="s">
        <v>11</v>
      </c>
      <c r="C238" s="91" t="s">
        <v>12</v>
      </c>
      <c r="D238" s="92" t="s">
        <v>247</v>
      </c>
      <c r="E238" s="93">
        <v>44923</v>
      </c>
      <c r="F238" s="94"/>
      <c r="G238" s="100">
        <v>4472028.53</v>
      </c>
      <c r="H238" s="100">
        <v>84364.12</v>
      </c>
      <c r="I238" s="100">
        <v>0</v>
      </c>
      <c r="J238" s="100">
        <v>4556392.65</v>
      </c>
    </row>
    <row r="239" hidden="1" spans="1:10">
      <c r="A239" s="95" t="s">
        <v>10</v>
      </c>
      <c r="B239" s="95" t="s">
        <v>11</v>
      </c>
      <c r="C239" s="95" t="s">
        <v>12</v>
      </c>
      <c r="D239" s="96" t="s">
        <v>248</v>
      </c>
      <c r="E239" s="97">
        <v>44924</v>
      </c>
      <c r="F239" s="98"/>
      <c r="G239" s="101">
        <v>4556392.65</v>
      </c>
      <c r="H239" s="101">
        <v>223366.31</v>
      </c>
      <c r="I239" s="101">
        <v>0</v>
      </c>
      <c r="J239" s="101">
        <v>4779758.96</v>
      </c>
    </row>
    <row r="240" hidden="1" spans="1:10">
      <c r="A240" s="91" t="s">
        <v>10</v>
      </c>
      <c r="B240" s="91" t="s">
        <v>11</v>
      </c>
      <c r="C240" s="91" t="s">
        <v>15</v>
      </c>
      <c r="D240" s="92" t="s">
        <v>249</v>
      </c>
      <c r="E240" s="93">
        <v>44924</v>
      </c>
      <c r="F240" s="94">
        <v>44924</v>
      </c>
      <c r="G240" s="100">
        <v>4779758.96</v>
      </c>
      <c r="H240" s="100">
        <v>0</v>
      </c>
      <c r="I240" s="100">
        <v>100000</v>
      </c>
      <c r="J240" s="100">
        <v>4679758.96</v>
      </c>
    </row>
    <row r="241" hidden="1" spans="1:10">
      <c r="A241" s="95" t="s">
        <v>10</v>
      </c>
      <c r="B241" s="95" t="s">
        <v>11</v>
      </c>
      <c r="C241" s="95" t="s">
        <v>15</v>
      </c>
      <c r="D241" s="96" t="s">
        <v>250</v>
      </c>
      <c r="E241" s="97">
        <v>44926</v>
      </c>
      <c r="F241" s="98">
        <v>44926</v>
      </c>
      <c r="G241" s="101">
        <v>4679758.96</v>
      </c>
      <c r="H241" s="101">
        <v>0</v>
      </c>
      <c r="I241" s="101">
        <v>100000</v>
      </c>
      <c r="J241" s="101">
        <v>4579758.96</v>
      </c>
    </row>
    <row r="242" hidden="1" spans="1:10">
      <c r="A242" s="91" t="s">
        <v>10</v>
      </c>
      <c r="B242" s="91" t="s">
        <v>11</v>
      </c>
      <c r="C242" s="91" t="s">
        <v>15</v>
      </c>
      <c r="D242" s="92" t="s">
        <v>251</v>
      </c>
      <c r="E242" s="93">
        <v>44928</v>
      </c>
      <c r="F242" s="94">
        <v>44928</v>
      </c>
      <c r="G242" s="100">
        <v>4579758.96</v>
      </c>
      <c r="H242" s="100">
        <v>0</v>
      </c>
      <c r="I242" s="100">
        <v>190000</v>
      </c>
      <c r="J242" s="100">
        <v>4389758.96</v>
      </c>
    </row>
    <row r="243" hidden="1" spans="1:10">
      <c r="A243" s="95" t="s">
        <v>10</v>
      </c>
      <c r="B243" s="95" t="s">
        <v>11</v>
      </c>
      <c r="C243" s="95" t="s">
        <v>12</v>
      </c>
      <c r="D243" s="96" t="s">
        <v>252</v>
      </c>
      <c r="E243" s="97">
        <v>44929</v>
      </c>
      <c r="F243" s="98"/>
      <c r="G243" s="101">
        <v>4389758.96</v>
      </c>
      <c r="H243" s="101">
        <v>98530.7</v>
      </c>
      <c r="I243" s="101">
        <v>0</v>
      </c>
      <c r="J243" s="101">
        <v>4488289.66</v>
      </c>
    </row>
    <row r="244" hidden="1" spans="1:10">
      <c r="A244" s="91" t="s">
        <v>10</v>
      </c>
      <c r="B244" s="91" t="s">
        <v>11</v>
      </c>
      <c r="C244" s="91" t="s">
        <v>12</v>
      </c>
      <c r="D244" s="92" t="s">
        <v>253</v>
      </c>
      <c r="E244" s="93">
        <v>44932</v>
      </c>
      <c r="F244" s="94"/>
      <c r="G244" s="100">
        <v>4488289.66</v>
      </c>
      <c r="H244" s="100">
        <v>84326.49</v>
      </c>
      <c r="I244" s="100">
        <v>0</v>
      </c>
      <c r="J244" s="100">
        <v>4572616.15</v>
      </c>
    </row>
    <row r="245" hidden="1" spans="1:10">
      <c r="A245" s="95" t="s">
        <v>10</v>
      </c>
      <c r="B245" s="95" t="s">
        <v>11</v>
      </c>
      <c r="C245" s="95" t="s">
        <v>15</v>
      </c>
      <c r="D245" s="96" t="s">
        <v>254</v>
      </c>
      <c r="E245" s="97">
        <v>44933</v>
      </c>
      <c r="F245" s="98">
        <v>44933</v>
      </c>
      <c r="G245" s="101">
        <v>4572616.15</v>
      </c>
      <c r="H245" s="101">
        <v>0</v>
      </c>
      <c r="I245" s="101">
        <v>100000</v>
      </c>
      <c r="J245" s="101">
        <v>4472616.15</v>
      </c>
    </row>
    <row r="246" hidden="1" spans="1:10">
      <c r="A246" s="91" t="s">
        <v>10</v>
      </c>
      <c r="B246" s="91" t="s">
        <v>11</v>
      </c>
      <c r="C246" s="91" t="s">
        <v>12</v>
      </c>
      <c r="D246" s="92" t="s">
        <v>255</v>
      </c>
      <c r="E246" s="93">
        <v>44935</v>
      </c>
      <c r="F246" s="94"/>
      <c r="G246" s="100">
        <v>4472616.15</v>
      </c>
      <c r="H246" s="100">
        <v>82041.03</v>
      </c>
      <c r="I246" s="100">
        <v>0</v>
      </c>
      <c r="J246" s="100">
        <v>4554657.18</v>
      </c>
    </row>
    <row r="247" hidden="1" spans="1:10">
      <c r="A247" s="95" t="s">
        <v>10</v>
      </c>
      <c r="B247" s="95" t="s">
        <v>11</v>
      </c>
      <c r="C247" s="95" t="s">
        <v>15</v>
      </c>
      <c r="D247" s="96" t="s">
        <v>256</v>
      </c>
      <c r="E247" s="97">
        <v>44935</v>
      </c>
      <c r="F247" s="98">
        <v>44935</v>
      </c>
      <c r="G247" s="101">
        <v>4554657.18</v>
      </c>
      <c r="H247" s="101">
        <v>0</v>
      </c>
      <c r="I247" s="101">
        <v>200000</v>
      </c>
      <c r="J247" s="101">
        <v>4354657.18</v>
      </c>
    </row>
    <row r="248" hidden="1" spans="1:10">
      <c r="A248" s="91" t="s">
        <v>10</v>
      </c>
      <c r="B248" s="91" t="s">
        <v>11</v>
      </c>
      <c r="C248" s="91" t="s">
        <v>15</v>
      </c>
      <c r="D248" s="92" t="s">
        <v>257</v>
      </c>
      <c r="E248" s="93">
        <v>44936</v>
      </c>
      <c r="F248" s="94">
        <v>44936</v>
      </c>
      <c r="G248" s="100">
        <v>4354657.18</v>
      </c>
      <c r="H248" s="100">
        <v>0</v>
      </c>
      <c r="I248" s="100">
        <v>100000</v>
      </c>
      <c r="J248" s="100">
        <v>4254657.18</v>
      </c>
    </row>
    <row r="249" hidden="1" spans="1:10">
      <c r="A249" s="95" t="s">
        <v>10</v>
      </c>
      <c r="B249" s="95" t="s">
        <v>11</v>
      </c>
      <c r="C249" s="95" t="s">
        <v>15</v>
      </c>
      <c r="D249" s="96" t="s">
        <v>258</v>
      </c>
      <c r="E249" s="97">
        <v>44937</v>
      </c>
      <c r="F249" s="98">
        <v>44937</v>
      </c>
      <c r="G249" s="101">
        <v>4254657.18</v>
      </c>
      <c r="H249" s="101">
        <v>0</v>
      </c>
      <c r="I249" s="101">
        <v>90000</v>
      </c>
      <c r="J249" s="101">
        <v>4164657.18</v>
      </c>
    </row>
    <row r="250" hidden="1" spans="1:10">
      <c r="A250" s="91" t="s">
        <v>10</v>
      </c>
      <c r="B250" s="91" t="s">
        <v>11</v>
      </c>
      <c r="C250" s="91" t="s">
        <v>15</v>
      </c>
      <c r="D250" s="92" t="s">
        <v>259</v>
      </c>
      <c r="E250" s="93">
        <v>44938</v>
      </c>
      <c r="F250" s="94">
        <v>44938</v>
      </c>
      <c r="G250" s="100">
        <v>4164657.18</v>
      </c>
      <c r="H250" s="100">
        <v>0</v>
      </c>
      <c r="I250" s="100">
        <v>75000</v>
      </c>
      <c r="J250" s="100">
        <v>4089657.18</v>
      </c>
    </row>
    <row r="251" hidden="1" spans="1:10">
      <c r="A251" s="95" t="s">
        <v>10</v>
      </c>
      <c r="B251" s="95" t="s">
        <v>11</v>
      </c>
      <c r="C251" s="95" t="s">
        <v>12</v>
      </c>
      <c r="D251" s="96" t="s">
        <v>260</v>
      </c>
      <c r="E251" s="97">
        <v>44939</v>
      </c>
      <c r="F251" s="98"/>
      <c r="G251" s="101">
        <v>4089657.18</v>
      </c>
      <c r="H251" s="101">
        <v>142165.71</v>
      </c>
      <c r="I251" s="101">
        <v>0</v>
      </c>
      <c r="J251" s="101">
        <v>4231822.89</v>
      </c>
    </row>
    <row r="252" hidden="1" spans="1:10">
      <c r="A252" s="91" t="s">
        <v>10</v>
      </c>
      <c r="B252" s="91" t="s">
        <v>11</v>
      </c>
      <c r="C252" s="91" t="s">
        <v>15</v>
      </c>
      <c r="D252" s="92" t="s">
        <v>261</v>
      </c>
      <c r="E252" s="93">
        <v>44939</v>
      </c>
      <c r="F252" s="94">
        <v>44939</v>
      </c>
      <c r="G252" s="100">
        <v>4231822.89</v>
      </c>
      <c r="H252" s="100">
        <v>0</v>
      </c>
      <c r="I252" s="100">
        <v>200000</v>
      </c>
      <c r="J252" s="100">
        <v>4031822.89</v>
      </c>
    </row>
    <row r="253" hidden="1" spans="1:10">
      <c r="A253" s="95" t="s">
        <v>10</v>
      </c>
      <c r="B253" s="95" t="s">
        <v>11</v>
      </c>
      <c r="C253" s="95" t="s">
        <v>15</v>
      </c>
      <c r="D253" s="96" t="s">
        <v>262</v>
      </c>
      <c r="E253" s="97">
        <v>44943</v>
      </c>
      <c r="F253" s="98">
        <v>44943</v>
      </c>
      <c r="G253" s="101">
        <v>4031822.89</v>
      </c>
      <c r="H253" s="101">
        <v>0</v>
      </c>
      <c r="I253" s="101">
        <v>200000</v>
      </c>
      <c r="J253" s="101">
        <v>3831822.89</v>
      </c>
    </row>
    <row r="254" hidden="1" spans="1:10">
      <c r="A254" s="91" t="s">
        <v>10</v>
      </c>
      <c r="B254" s="91" t="s">
        <v>11</v>
      </c>
      <c r="C254" s="91" t="s">
        <v>12</v>
      </c>
      <c r="D254" s="92" t="s">
        <v>263</v>
      </c>
      <c r="E254" s="93">
        <v>44944</v>
      </c>
      <c r="F254" s="94"/>
      <c r="G254" s="100">
        <v>3831822.89</v>
      </c>
      <c r="H254" s="100">
        <v>105622.41</v>
      </c>
      <c r="I254" s="100">
        <v>0</v>
      </c>
      <c r="J254" s="100">
        <v>3937445.3</v>
      </c>
    </row>
    <row r="255" hidden="1" spans="1:10">
      <c r="A255" s="95" t="s">
        <v>10</v>
      </c>
      <c r="B255" s="95" t="s">
        <v>11</v>
      </c>
      <c r="C255" s="95" t="s">
        <v>15</v>
      </c>
      <c r="D255" s="96" t="s">
        <v>264</v>
      </c>
      <c r="E255" s="97">
        <v>44944</v>
      </c>
      <c r="F255" s="98">
        <v>44944</v>
      </c>
      <c r="G255" s="101">
        <v>3937445.3</v>
      </c>
      <c r="H255" s="101">
        <v>0</v>
      </c>
      <c r="I255" s="101">
        <v>100000</v>
      </c>
      <c r="J255" s="101">
        <v>3837445.3</v>
      </c>
    </row>
    <row r="256" hidden="1" spans="1:10">
      <c r="A256" s="91" t="s">
        <v>10</v>
      </c>
      <c r="B256" s="91" t="s">
        <v>11</v>
      </c>
      <c r="C256" s="91" t="s">
        <v>15</v>
      </c>
      <c r="D256" s="92" t="s">
        <v>265</v>
      </c>
      <c r="E256" s="93">
        <v>44946</v>
      </c>
      <c r="F256" s="94">
        <v>44946</v>
      </c>
      <c r="G256" s="100">
        <v>3837445.3</v>
      </c>
      <c r="H256" s="100">
        <v>0</v>
      </c>
      <c r="I256" s="100">
        <v>100000</v>
      </c>
      <c r="J256" s="100">
        <v>3737445.3</v>
      </c>
    </row>
    <row r="257" hidden="1" spans="1:10">
      <c r="A257" s="95" t="s">
        <v>10</v>
      </c>
      <c r="B257" s="95" t="s">
        <v>11</v>
      </c>
      <c r="C257" s="95" t="s">
        <v>15</v>
      </c>
      <c r="D257" s="96" t="s">
        <v>266</v>
      </c>
      <c r="E257" s="97">
        <v>44949</v>
      </c>
      <c r="F257" s="98">
        <v>44949</v>
      </c>
      <c r="G257" s="101">
        <v>3737445.3</v>
      </c>
      <c r="H257" s="101">
        <v>0</v>
      </c>
      <c r="I257" s="101">
        <v>100000</v>
      </c>
      <c r="J257" s="101">
        <v>3637445.3</v>
      </c>
    </row>
    <row r="258" hidden="1" spans="1:10">
      <c r="A258" s="91" t="s">
        <v>10</v>
      </c>
      <c r="B258" s="91" t="s">
        <v>11</v>
      </c>
      <c r="C258" s="91" t="s">
        <v>12</v>
      </c>
      <c r="D258" s="92" t="s">
        <v>267</v>
      </c>
      <c r="E258" s="93">
        <v>44951</v>
      </c>
      <c r="F258" s="94"/>
      <c r="G258" s="100">
        <v>3637445.3</v>
      </c>
      <c r="H258" s="100">
        <v>159331.86</v>
      </c>
      <c r="I258" s="100">
        <v>0</v>
      </c>
      <c r="J258" s="100">
        <v>3796777.16</v>
      </c>
    </row>
    <row r="259" hidden="1" spans="1:10">
      <c r="A259" s="95" t="s">
        <v>10</v>
      </c>
      <c r="B259" s="95" t="s">
        <v>11</v>
      </c>
      <c r="C259" s="95" t="s">
        <v>15</v>
      </c>
      <c r="D259" s="96" t="s">
        <v>268</v>
      </c>
      <c r="E259" s="97">
        <v>44953</v>
      </c>
      <c r="F259" s="98">
        <v>44953</v>
      </c>
      <c r="G259" s="101">
        <v>3796777.16</v>
      </c>
      <c r="H259" s="101">
        <v>0</v>
      </c>
      <c r="I259" s="101">
        <v>200000</v>
      </c>
      <c r="J259" s="101">
        <v>3596777.16</v>
      </c>
    </row>
    <row r="260" hidden="1" spans="1:10">
      <c r="A260" s="91" t="s">
        <v>10</v>
      </c>
      <c r="B260" s="91" t="s">
        <v>11</v>
      </c>
      <c r="C260" s="91" t="s">
        <v>12</v>
      </c>
      <c r="D260" s="92" t="s">
        <v>269</v>
      </c>
      <c r="E260" s="93">
        <v>44958</v>
      </c>
      <c r="F260" s="94"/>
      <c r="G260" s="100">
        <v>3596777.16</v>
      </c>
      <c r="H260" s="100">
        <v>465359.67</v>
      </c>
      <c r="I260" s="100">
        <v>0</v>
      </c>
      <c r="J260" s="100">
        <v>4062136.83</v>
      </c>
    </row>
    <row r="261" hidden="1" spans="1:10">
      <c r="A261" s="95" t="s">
        <v>10</v>
      </c>
      <c r="B261" s="95" t="s">
        <v>11</v>
      </c>
      <c r="C261" s="95" t="s">
        <v>15</v>
      </c>
      <c r="D261" s="96" t="s">
        <v>270</v>
      </c>
      <c r="E261" s="97">
        <v>44959</v>
      </c>
      <c r="F261" s="98">
        <v>44959</v>
      </c>
      <c r="G261" s="101">
        <v>4062136.83</v>
      </c>
      <c r="H261" s="101">
        <v>0</v>
      </c>
      <c r="I261" s="101">
        <v>100000</v>
      </c>
      <c r="J261" s="101">
        <v>3962136.83</v>
      </c>
    </row>
    <row r="262" hidden="1" spans="1:10">
      <c r="A262" s="91" t="s">
        <v>10</v>
      </c>
      <c r="B262" s="91" t="s">
        <v>11</v>
      </c>
      <c r="C262" s="91" t="s">
        <v>15</v>
      </c>
      <c r="D262" s="92" t="s">
        <v>271</v>
      </c>
      <c r="E262" s="93">
        <v>44963</v>
      </c>
      <c r="F262" s="94">
        <v>44963</v>
      </c>
      <c r="G262" s="100">
        <v>3962136.83</v>
      </c>
      <c r="H262" s="100">
        <v>0</v>
      </c>
      <c r="I262" s="100">
        <v>100000</v>
      </c>
      <c r="J262" s="100">
        <v>3862136.83</v>
      </c>
    </row>
    <row r="263" hidden="1" spans="1:10">
      <c r="A263" s="95" t="s">
        <v>10</v>
      </c>
      <c r="B263" s="95" t="s">
        <v>11</v>
      </c>
      <c r="C263" s="95" t="s">
        <v>12</v>
      </c>
      <c r="D263" s="96" t="s">
        <v>272</v>
      </c>
      <c r="E263" s="97">
        <v>44964</v>
      </c>
      <c r="F263" s="98"/>
      <c r="G263" s="101">
        <v>3862136.83</v>
      </c>
      <c r="H263" s="101">
        <v>213853</v>
      </c>
      <c r="I263" s="101">
        <v>0</v>
      </c>
      <c r="J263" s="101">
        <v>4075989.83</v>
      </c>
    </row>
    <row r="264" hidden="1" spans="1:10">
      <c r="A264" s="91" t="s">
        <v>10</v>
      </c>
      <c r="B264" s="91" t="s">
        <v>11</v>
      </c>
      <c r="C264" s="91" t="s">
        <v>15</v>
      </c>
      <c r="D264" s="92" t="s">
        <v>273</v>
      </c>
      <c r="E264" s="93">
        <v>44965</v>
      </c>
      <c r="F264" s="94">
        <v>44965</v>
      </c>
      <c r="G264" s="100">
        <v>4075989.83</v>
      </c>
      <c r="H264" s="100">
        <v>0</v>
      </c>
      <c r="I264" s="100">
        <v>100000</v>
      </c>
      <c r="J264" s="100">
        <v>3975989.83</v>
      </c>
    </row>
    <row r="265" hidden="1" spans="1:10">
      <c r="A265" s="95" t="s">
        <v>10</v>
      </c>
      <c r="B265" s="95" t="s">
        <v>11</v>
      </c>
      <c r="C265" s="95" t="s">
        <v>12</v>
      </c>
      <c r="D265" s="96" t="s">
        <v>274</v>
      </c>
      <c r="E265" s="97">
        <v>44966</v>
      </c>
      <c r="F265" s="98"/>
      <c r="G265" s="101">
        <v>3975989.83</v>
      </c>
      <c r="H265" s="101">
        <v>104242.14</v>
      </c>
      <c r="I265" s="101">
        <v>0</v>
      </c>
      <c r="J265" s="101">
        <v>4080231.97</v>
      </c>
    </row>
    <row r="266" hidden="1" spans="1:10">
      <c r="A266" s="91" t="s">
        <v>10</v>
      </c>
      <c r="B266" s="91" t="s">
        <v>11</v>
      </c>
      <c r="C266" s="91" t="s">
        <v>12</v>
      </c>
      <c r="D266" s="92" t="s">
        <v>275</v>
      </c>
      <c r="E266" s="93">
        <v>44968</v>
      </c>
      <c r="F266" s="94"/>
      <c r="G266" s="100">
        <v>4080231.97</v>
      </c>
      <c r="H266" s="100">
        <v>271486.94</v>
      </c>
      <c r="I266" s="100">
        <v>0</v>
      </c>
      <c r="J266" s="100">
        <v>4351718.91</v>
      </c>
    </row>
    <row r="267" hidden="1" spans="1:10">
      <c r="A267" s="95" t="s">
        <v>10</v>
      </c>
      <c r="B267" s="95" t="s">
        <v>11</v>
      </c>
      <c r="C267" s="95" t="s">
        <v>15</v>
      </c>
      <c r="D267" s="96" t="s">
        <v>276</v>
      </c>
      <c r="E267" s="97">
        <v>44970</v>
      </c>
      <c r="F267" s="98">
        <v>44970</v>
      </c>
      <c r="G267" s="101">
        <v>4351718.91</v>
      </c>
      <c r="H267" s="101">
        <v>0</v>
      </c>
      <c r="I267" s="101">
        <v>140000</v>
      </c>
      <c r="J267" s="101">
        <v>4211718.91</v>
      </c>
    </row>
    <row r="268" hidden="1" spans="1:10">
      <c r="A268" s="91" t="s">
        <v>10</v>
      </c>
      <c r="B268" s="91" t="s">
        <v>11</v>
      </c>
      <c r="C268" s="91" t="s">
        <v>12</v>
      </c>
      <c r="D268" s="92" t="s">
        <v>277</v>
      </c>
      <c r="E268" s="93">
        <v>44971</v>
      </c>
      <c r="F268" s="94"/>
      <c r="G268" s="100">
        <v>4211718.91</v>
      </c>
      <c r="H268" s="100">
        <v>89733.75</v>
      </c>
      <c r="I268" s="100">
        <v>0</v>
      </c>
      <c r="J268" s="100">
        <v>4301452.66</v>
      </c>
    </row>
    <row r="269" hidden="1" spans="1:10">
      <c r="A269" s="95" t="s">
        <v>10</v>
      </c>
      <c r="B269" s="95" t="s">
        <v>11</v>
      </c>
      <c r="C269" s="95" t="s">
        <v>15</v>
      </c>
      <c r="D269" s="96" t="s">
        <v>278</v>
      </c>
      <c r="E269" s="97">
        <v>44971</v>
      </c>
      <c r="F269" s="98">
        <v>44971</v>
      </c>
      <c r="G269" s="101">
        <v>4301452.66</v>
      </c>
      <c r="H269" s="101">
        <v>0</v>
      </c>
      <c r="I269" s="101">
        <v>100000</v>
      </c>
      <c r="J269" s="101">
        <v>4201452.66</v>
      </c>
    </row>
    <row r="270" hidden="1" spans="1:10">
      <c r="A270" s="91" t="s">
        <v>10</v>
      </c>
      <c r="B270" s="91" t="s">
        <v>11</v>
      </c>
      <c r="C270" s="91" t="s">
        <v>33</v>
      </c>
      <c r="D270" s="92" t="s">
        <v>279</v>
      </c>
      <c r="E270" s="93">
        <v>44972</v>
      </c>
      <c r="F270" s="94"/>
      <c r="G270" s="100">
        <v>4201452.66</v>
      </c>
      <c r="H270" s="100">
        <v>0</v>
      </c>
      <c r="I270" s="100">
        <v>60099.85</v>
      </c>
      <c r="J270" s="100">
        <v>4141352.81</v>
      </c>
    </row>
    <row r="271" hidden="1" spans="1:10">
      <c r="A271" s="95" t="s">
        <v>10</v>
      </c>
      <c r="B271" s="95" t="s">
        <v>11</v>
      </c>
      <c r="C271" s="95" t="s">
        <v>15</v>
      </c>
      <c r="D271" s="96" t="s">
        <v>280</v>
      </c>
      <c r="E271" s="97">
        <v>44973</v>
      </c>
      <c r="F271" s="98">
        <v>44973</v>
      </c>
      <c r="G271" s="101">
        <v>4141352.81</v>
      </c>
      <c r="H271" s="101">
        <v>0</v>
      </c>
      <c r="I271" s="101">
        <v>100000</v>
      </c>
      <c r="J271" s="101">
        <v>4041352.81</v>
      </c>
    </row>
    <row r="272" hidden="1" spans="1:10">
      <c r="A272" s="91" t="s">
        <v>10</v>
      </c>
      <c r="B272" s="91" t="s">
        <v>11</v>
      </c>
      <c r="C272" s="91" t="s">
        <v>12</v>
      </c>
      <c r="D272" s="92" t="s">
        <v>281</v>
      </c>
      <c r="E272" s="93">
        <v>44973</v>
      </c>
      <c r="F272" s="94"/>
      <c r="G272" s="100">
        <v>4041352.81</v>
      </c>
      <c r="H272" s="100">
        <v>137141.17</v>
      </c>
      <c r="I272" s="100">
        <v>0</v>
      </c>
      <c r="J272" s="100">
        <v>4178493.98</v>
      </c>
    </row>
    <row r="273" hidden="1" spans="1:10">
      <c r="A273" s="95" t="s">
        <v>10</v>
      </c>
      <c r="B273" s="95" t="s">
        <v>11</v>
      </c>
      <c r="C273" s="95" t="s">
        <v>15</v>
      </c>
      <c r="D273" s="96" t="s">
        <v>282</v>
      </c>
      <c r="E273" s="97">
        <v>44974</v>
      </c>
      <c r="F273" s="98">
        <v>44974</v>
      </c>
      <c r="G273" s="101">
        <v>4178493.98</v>
      </c>
      <c r="H273" s="101">
        <v>0</v>
      </c>
      <c r="I273" s="101">
        <v>100000</v>
      </c>
      <c r="J273" s="101">
        <v>4078493.98</v>
      </c>
    </row>
    <row r="274" hidden="1" spans="1:10">
      <c r="A274" s="91" t="s">
        <v>10</v>
      </c>
      <c r="B274" s="91" t="s">
        <v>11</v>
      </c>
      <c r="C274" s="91" t="s">
        <v>15</v>
      </c>
      <c r="D274" s="92" t="s">
        <v>283</v>
      </c>
      <c r="E274" s="93">
        <v>44977</v>
      </c>
      <c r="F274" s="94">
        <v>44977</v>
      </c>
      <c r="G274" s="100">
        <v>4078493.98</v>
      </c>
      <c r="H274" s="100">
        <v>0</v>
      </c>
      <c r="I274" s="100">
        <v>100000</v>
      </c>
      <c r="J274" s="100">
        <v>3978493.98</v>
      </c>
    </row>
    <row r="275" hidden="1" spans="1:10">
      <c r="A275" s="95" t="s">
        <v>10</v>
      </c>
      <c r="B275" s="95" t="s">
        <v>11</v>
      </c>
      <c r="C275" s="95" t="s">
        <v>12</v>
      </c>
      <c r="D275" s="96" t="s">
        <v>284</v>
      </c>
      <c r="E275" s="97">
        <v>44977</v>
      </c>
      <c r="F275" s="98"/>
      <c r="G275" s="101">
        <v>3978493.98</v>
      </c>
      <c r="H275" s="101">
        <v>51896.5</v>
      </c>
      <c r="I275" s="101">
        <v>0</v>
      </c>
      <c r="J275" s="101">
        <v>4030390.48</v>
      </c>
    </row>
    <row r="276" hidden="1" spans="1:10">
      <c r="A276" s="91" t="s">
        <v>10</v>
      </c>
      <c r="B276" s="91" t="s">
        <v>11</v>
      </c>
      <c r="C276" s="91" t="s">
        <v>12</v>
      </c>
      <c r="D276" s="92" t="s">
        <v>285</v>
      </c>
      <c r="E276" s="93">
        <v>44979</v>
      </c>
      <c r="F276" s="94"/>
      <c r="G276" s="100">
        <v>4030390.48</v>
      </c>
      <c r="H276" s="100">
        <v>43652.5</v>
      </c>
      <c r="I276" s="100">
        <v>0</v>
      </c>
      <c r="J276" s="100">
        <v>4074042.98</v>
      </c>
    </row>
    <row r="277" hidden="1" spans="1:10">
      <c r="A277" s="95" t="s">
        <v>10</v>
      </c>
      <c r="B277" s="95" t="s">
        <v>11</v>
      </c>
      <c r="C277" s="95" t="s">
        <v>15</v>
      </c>
      <c r="D277" s="96" t="s">
        <v>286</v>
      </c>
      <c r="E277" s="97">
        <v>44979</v>
      </c>
      <c r="F277" s="98">
        <v>44979</v>
      </c>
      <c r="G277" s="101">
        <v>4074042.98</v>
      </c>
      <c r="H277" s="101">
        <v>0</v>
      </c>
      <c r="I277" s="101">
        <v>100000</v>
      </c>
      <c r="J277" s="101">
        <v>3974042.98</v>
      </c>
    </row>
    <row r="278" hidden="1" spans="1:10">
      <c r="A278" s="91" t="s">
        <v>10</v>
      </c>
      <c r="B278" s="91" t="s">
        <v>11</v>
      </c>
      <c r="C278" s="91" t="s">
        <v>12</v>
      </c>
      <c r="D278" s="92" t="s">
        <v>287</v>
      </c>
      <c r="E278" s="93">
        <v>44981</v>
      </c>
      <c r="F278" s="94"/>
      <c r="G278" s="100">
        <v>3974042.98</v>
      </c>
      <c r="H278" s="100">
        <v>212958.8</v>
      </c>
      <c r="I278" s="100">
        <v>0</v>
      </c>
      <c r="J278" s="100">
        <v>4187001.78</v>
      </c>
    </row>
    <row r="279" hidden="1" spans="1:10">
      <c r="A279" s="95" t="s">
        <v>10</v>
      </c>
      <c r="B279" s="95" t="s">
        <v>11</v>
      </c>
      <c r="C279" s="95" t="s">
        <v>12</v>
      </c>
      <c r="D279" s="96" t="s">
        <v>288</v>
      </c>
      <c r="E279" s="97">
        <v>44982</v>
      </c>
      <c r="F279" s="98"/>
      <c r="G279" s="101">
        <v>4187001.78</v>
      </c>
      <c r="H279" s="101">
        <v>73056.4</v>
      </c>
      <c r="I279" s="101">
        <v>0</v>
      </c>
      <c r="J279" s="101">
        <v>4260058.18</v>
      </c>
    </row>
    <row r="280" hidden="1" spans="1:10">
      <c r="A280" s="91" t="s">
        <v>10</v>
      </c>
      <c r="B280" s="91" t="s">
        <v>11</v>
      </c>
      <c r="C280" s="91" t="s">
        <v>15</v>
      </c>
      <c r="D280" s="92" t="s">
        <v>289</v>
      </c>
      <c r="E280" s="93">
        <v>44984</v>
      </c>
      <c r="F280" s="94">
        <v>44984</v>
      </c>
      <c r="G280" s="100">
        <v>4260058.18</v>
      </c>
      <c r="H280" s="100">
        <v>0</v>
      </c>
      <c r="I280" s="100">
        <v>100000</v>
      </c>
      <c r="J280" s="100">
        <v>4160058.18</v>
      </c>
    </row>
    <row r="281" hidden="1" spans="1:10">
      <c r="A281" s="95" t="s">
        <v>10</v>
      </c>
      <c r="B281" s="95" t="s">
        <v>11</v>
      </c>
      <c r="C281" s="95" t="s">
        <v>12</v>
      </c>
      <c r="D281" s="96" t="s">
        <v>290</v>
      </c>
      <c r="E281" s="97">
        <v>44986</v>
      </c>
      <c r="F281" s="98"/>
      <c r="G281" s="101">
        <v>4160058.18</v>
      </c>
      <c r="H281" s="101">
        <v>221872.57</v>
      </c>
      <c r="I281" s="101">
        <v>0</v>
      </c>
      <c r="J281" s="101">
        <v>4381930.75</v>
      </c>
    </row>
    <row r="282" hidden="1" spans="1:10">
      <c r="A282" s="91" t="s">
        <v>10</v>
      </c>
      <c r="B282" s="91" t="s">
        <v>11</v>
      </c>
      <c r="C282" s="91" t="s">
        <v>15</v>
      </c>
      <c r="D282" s="92" t="s">
        <v>291</v>
      </c>
      <c r="E282" s="93">
        <v>44986</v>
      </c>
      <c r="F282" s="94">
        <v>44986</v>
      </c>
      <c r="G282" s="100">
        <v>4381930.75</v>
      </c>
      <c r="H282" s="100">
        <v>0</v>
      </c>
      <c r="I282" s="100">
        <v>100000</v>
      </c>
      <c r="J282" s="100">
        <v>4281930.75</v>
      </c>
    </row>
    <row r="283" hidden="1" spans="1:10">
      <c r="A283" s="95" t="s">
        <v>10</v>
      </c>
      <c r="B283" s="95" t="s">
        <v>11</v>
      </c>
      <c r="C283" s="95" t="s">
        <v>12</v>
      </c>
      <c r="D283" s="96" t="s">
        <v>292</v>
      </c>
      <c r="E283" s="97">
        <v>44988</v>
      </c>
      <c r="F283" s="98"/>
      <c r="G283" s="101">
        <v>4281930.75</v>
      </c>
      <c r="H283" s="101">
        <v>235406.58</v>
      </c>
      <c r="I283" s="101">
        <v>0</v>
      </c>
      <c r="J283" s="101">
        <v>4517337.33</v>
      </c>
    </row>
    <row r="284" hidden="1" spans="1:10">
      <c r="A284" s="91" t="s">
        <v>10</v>
      </c>
      <c r="B284" s="91" t="s">
        <v>11</v>
      </c>
      <c r="C284" s="91" t="s">
        <v>12</v>
      </c>
      <c r="D284" s="92" t="s">
        <v>293</v>
      </c>
      <c r="E284" s="93">
        <v>44991</v>
      </c>
      <c r="F284" s="94"/>
      <c r="G284" s="100">
        <v>4517337.33</v>
      </c>
      <c r="H284" s="100">
        <v>159212.46</v>
      </c>
      <c r="I284" s="100">
        <v>0</v>
      </c>
      <c r="J284" s="100">
        <v>4676549.79</v>
      </c>
    </row>
    <row r="285" hidden="1" spans="1:10">
      <c r="A285" s="95" t="s">
        <v>10</v>
      </c>
      <c r="B285" s="95" t="s">
        <v>11</v>
      </c>
      <c r="C285" s="95" t="s">
        <v>15</v>
      </c>
      <c r="D285" s="96" t="s">
        <v>294</v>
      </c>
      <c r="E285" s="97">
        <v>44991</v>
      </c>
      <c r="F285" s="98">
        <v>44991</v>
      </c>
      <c r="G285" s="101">
        <v>4676549.79</v>
      </c>
      <c r="H285" s="101">
        <v>0</v>
      </c>
      <c r="I285" s="101">
        <v>100000</v>
      </c>
      <c r="J285" s="101">
        <v>4576549.79</v>
      </c>
    </row>
    <row r="286" hidden="1" spans="1:10">
      <c r="A286" s="91" t="s">
        <v>10</v>
      </c>
      <c r="B286" s="91" t="s">
        <v>11</v>
      </c>
      <c r="C286" s="91" t="s">
        <v>12</v>
      </c>
      <c r="D286" s="92" t="s">
        <v>295</v>
      </c>
      <c r="E286" s="93">
        <v>44993</v>
      </c>
      <c r="F286" s="94"/>
      <c r="G286" s="100">
        <v>4576549.79</v>
      </c>
      <c r="H286" s="100">
        <v>75368.38</v>
      </c>
      <c r="I286" s="100">
        <v>0</v>
      </c>
      <c r="J286" s="100">
        <v>4651918.17</v>
      </c>
    </row>
    <row r="287" hidden="1" spans="1:10">
      <c r="A287" s="95" t="s">
        <v>10</v>
      </c>
      <c r="B287" s="95" t="s">
        <v>11</v>
      </c>
      <c r="C287" s="95" t="s">
        <v>15</v>
      </c>
      <c r="D287" s="96" t="s">
        <v>296</v>
      </c>
      <c r="E287" s="97">
        <v>44998</v>
      </c>
      <c r="F287" s="98">
        <v>44998</v>
      </c>
      <c r="G287" s="101">
        <v>4651918.17</v>
      </c>
      <c r="H287" s="101">
        <v>0</v>
      </c>
      <c r="I287" s="101">
        <v>100000</v>
      </c>
      <c r="J287" s="101">
        <v>4551918.17</v>
      </c>
    </row>
    <row r="288" hidden="1" spans="1:10">
      <c r="A288" s="91" t="s">
        <v>10</v>
      </c>
      <c r="B288" s="91" t="s">
        <v>11</v>
      </c>
      <c r="C288" s="91" t="s">
        <v>12</v>
      </c>
      <c r="D288" s="92" t="s">
        <v>297</v>
      </c>
      <c r="E288" s="93">
        <v>44999</v>
      </c>
      <c r="F288" s="94"/>
      <c r="G288" s="100">
        <v>4551918.17</v>
      </c>
      <c r="H288" s="100">
        <v>186581.92</v>
      </c>
      <c r="I288" s="100">
        <v>0</v>
      </c>
      <c r="J288" s="100">
        <v>4738500.09</v>
      </c>
    </row>
    <row r="289" hidden="1" spans="1:10">
      <c r="A289" s="95" t="s">
        <v>10</v>
      </c>
      <c r="B289" s="95" t="s">
        <v>11</v>
      </c>
      <c r="C289" s="95" t="s">
        <v>12</v>
      </c>
      <c r="D289" s="96" t="s">
        <v>298</v>
      </c>
      <c r="E289" s="97">
        <v>45002</v>
      </c>
      <c r="F289" s="98"/>
      <c r="G289" s="101">
        <v>4738500.09</v>
      </c>
      <c r="H289" s="101">
        <v>268181.35</v>
      </c>
      <c r="I289" s="101">
        <v>0</v>
      </c>
      <c r="J289" s="101">
        <v>5006681.44</v>
      </c>
    </row>
    <row r="290" hidden="1" spans="1:10">
      <c r="A290" s="91" t="s">
        <v>10</v>
      </c>
      <c r="B290" s="91" t="s">
        <v>11</v>
      </c>
      <c r="C290" s="91" t="s">
        <v>15</v>
      </c>
      <c r="D290" s="92" t="s">
        <v>299</v>
      </c>
      <c r="E290" s="93">
        <v>45002</v>
      </c>
      <c r="F290" s="94">
        <v>45002</v>
      </c>
      <c r="G290" s="100">
        <v>5006681.44</v>
      </c>
      <c r="H290" s="100">
        <v>0</v>
      </c>
      <c r="I290" s="100">
        <v>200000</v>
      </c>
      <c r="J290" s="100">
        <v>4806681.44</v>
      </c>
    </row>
    <row r="291" hidden="1" spans="1:10">
      <c r="A291" s="95" t="s">
        <v>10</v>
      </c>
      <c r="B291" s="95" t="s">
        <v>11</v>
      </c>
      <c r="C291" s="95" t="s">
        <v>15</v>
      </c>
      <c r="D291" s="96" t="s">
        <v>300</v>
      </c>
      <c r="E291" s="97">
        <v>45005</v>
      </c>
      <c r="F291" s="98">
        <v>45005</v>
      </c>
      <c r="G291" s="101">
        <v>4806681.44</v>
      </c>
      <c r="H291" s="101">
        <v>0</v>
      </c>
      <c r="I291" s="101">
        <v>100000</v>
      </c>
      <c r="J291" s="101">
        <v>4706681.44</v>
      </c>
    </row>
    <row r="292" hidden="1" spans="1:10">
      <c r="A292" s="91" t="s">
        <v>10</v>
      </c>
      <c r="B292" s="91" t="s">
        <v>11</v>
      </c>
      <c r="C292" s="91" t="s">
        <v>12</v>
      </c>
      <c r="D292" s="92" t="s">
        <v>301</v>
      </c>
      <c r="E292" s="93">
        <v>45007</v>
      </c>
      <c r="F292" s="94"/>
      <c r="G292" s="100">
        <v>4706681.44</v>
      </c>
      <c r="H292" s="100">
        <v>112672.49</v>
      </c>
      <c r="I292" s="100">
        <v>0</v>
      </c>
      <c r="J292" s="100">
        <v>4819353.93</v>
      </c>
    </row>
    <row r="293" hidden="1" spans="1:10">
      <c r="A293" s="95" t="s">
        <v>10</v>
      </c>
      <c r="B293" s="95" t="s">
        <v>11</v>
      </c>
      <c r="C293" s="95" t="s">
        <v>12</v>
      </c>
      <c r="D293" s="96" t="s">
        <v>302</v>
      </c>
      <c r="E293" s="97">
        <v>45008</v>
      </c>
      <c r="F293" s="98"/>
      <c r="G293" s="101">
        <v>4819353.93</v>
      </c>
      <c r="H293" s="101">
        <v>228637.73</v>
      </c>
      <c r="I293" s="101">
        <v>0</v>
      </c>
      <c r="J293" s="101">
        <v>5047991.66</v>
      </c>
    </row>
    <row r="294" hidden="1" spans="1:10">
      <c r="A294" s="91" t="s">
        <v>10</v>
      </c>
      <c r="B294" s="91" t="s">
        <v>11</v>
      </c>
      <c r="C294" s="91" t="s">
        <v>15</v>
      </c>
      <c r="D294" s="92" t="s">
        <v>303</v>
      </c>
      <c r="E294" s="93">
        <v>45009</v>
      </c>
      <c r="F294" s="94">
        <v>45009</v>
      </c>
      <c r="G294" s="100">
        <v>5047991.66</v>
      </c>
      <c r="H294" s="100">
        <v>0</v>
      </c>
      <c r="I294" s="100">
        <v>100000</v>
      </c>
      <c r="J294" s="100">
        <v>4947991.66</v>
      </c>
    </row>
    <row r="295" hidden="1" spans="1:10">
      <c r="A295" s="95" t="s">
        <v>10</v>
      </c>
      <c r="B295" s="95" t="s">
        <v>11</v>
      </c>
      <c r="C295" s="95" t="s">
        <v>15</v>
      </c>
      <c r="D295" s="96" t="s">
        <v>304</v>
      </c>
      <c r="E295" s="97">
        <v>45012</v>
      </c>
      <c r="F295" s="98">
        <v>45012</v>
      </c>
      <c r="G295" s="101">
        <v>4947991.66</v>
      </c>
      <c r="H295" s="101">
        <v>0</v>
      </c>
      <c r="I295" s="101">
        <v>100000</v>
      </c>
      <c r="J295" s="101">
        <v>4847991.66</v>
      </c>
    </row>
    <row r="296" hidden="1" spans="1:10">
      <c r="A296" s="91" t="s">
        <v>10</v>
      </c>
      <c r="B296" s="91" t="s">
        <v>11</v>
      </c>
      <c r="C296" s="91" t="s">
        <v>12</v>
      </c>
      <c r="D296" s="92" t="s">
        <v>305</v>
      </c>
      <c r="E296" s="93">
        <v>45013</v>
      </c>
      <c r="F296" s="94"/>
      <c r="G296" s="100">
        <v>4847991.66</v>
      </c>
      <c r="H296" s="100">
        <v>47733.47</v>
      </c>
      <c r="I296" s="100">
        <v>0</v>
      </c>
      <c r="J296" s="100">
        <v>4895725.13</v>
      </c>
    </row>
    <row r="297" hidden="1" spans="1:10">
      <c r="A297" s="95" t="s">
        <v>10</v>
      </c>
      <c r="B297" s="95" t="s">
        <v>11</v>
      </c>
      <c r="C297" s="95" t="s">
        <v>15</v>
      </c>
      <c r="D297" s="96" t="s">
        <v>306</v>
      </c>
      <c r="E297" s="97">
        <v>45016</v>
      </c>
      <c r="F297" s="98">
        <v>45016</v>
      </c>
      <c r="G297" s="101">
        <v>4895725.13</v>
      </c>
      <c r="H297" s="101">
        <v>0</v>
      </c>
      <c r="I297" s="101">
        <v>100000</v>
      </c>
      <c r="J297" s="101">
        <v>4795725.13</v>
      </c>
    </row>
    <row r="298" spans="1:14">
      <c r="A298" s="91" t="s">
        <v>10</v>
      </c>
      <c r="B298" s="91" t="s">
        <v>11</v>
      </c>
      <c r="C298" s="91" t="s">
        <v>307</v>
      </c>
      <c r="D298" s="92" t="s">
        <v>308</v>
      </c>
      <c r="E298" s="93">
        <v>45016</v>
      </c>
      <c r="F298" s="94"/>
      <c r="G298" s="100">
        <v>4795725.13</v>
      </c>
      <c r="H298" s="100">
        <v>110990</v>
      </c>
      <c r="I298" s="100">
        <v>0</v>
      </c>
      <c r="J298" s="100">
        <v>4906715.13</v>
      </c>
      <c r="L298" s="100">
        <v>114934</v>
      </c>
      <c r="M298" s="100">
        <v>100900</v>
      </c>
      <c r="N298" s="105">
        <f>L298-M298</f>
        <v>14034</v>
      </c>
    </row>
    <row r="299" spans="1:10">
      <c r="A299" s="95" t="s">
        <v>10</v>
      </c>
      <c r="B299" s="95" t="s">
        <v>11</v>
      </c>
      <c r="C299" s="95" t="s">
        <v>309</v>
      </c>
      <c r="D299" s="96" t="s">
        <v>310</v>
      </c>
      <c r="E299" s="97">
        <v>45016</v>
      </c>
      <c r="F299" s="98"/>
      <c r="G299" s="101">
        <v>4906715.13</v>
      </c>
      <c r="H299" s="101">
        <v>0</v>
      </c>
      <c r="I299" s="101">
        <v>100900</v>
      </c>
      <c r="J299" s="101">
        <v>4805815.13</v>
      </c>
    </row>
    <row r="300" hidden="1" spans="1:10">
      <c r="A300" s="91" t="s">
        <v>10</v>
      </c>
      <c r="B300" s="91" t="s">
        <v>11</v>
      </c>
      <c r="C300" s="91" t="s">
        <v>15</v>
      </c>
      <c r="D300" s="92" t="s">
        <v>311</v>
      </c>
      <c r="E300" s="93">
        <v>45019</v>
      </c>
      <c r="F300" s="94">
        <v>45019</v>
      </c>
      <c r="G300" s="100">
        <v>4805815.13</v>
      </c>
      <c r="H300" s="100">
        <v>0</v>
      </c>
      <c r="I300" s="100">
        <v>100000</v>
      </c>
      <c r="J300" s="100">
        <v>4705815.13</v>
      </c>
    </row>
    <row r="301" hidden="1" spans="1:10">
      <c r="A301" s="95" t="s">
        <v>10</v>
      </c>
      <c r="B301" s="95" t="s">
        <v>11</v>
      </c>
      <c r="C301" s="95" t="s">
        <v>12</v>
      </c>
      <c r="D301" s="96" t="s">
        <v>312</v>
      </c>
      <c r="E301" s="97">
        <v>45020</v>
      </c>
      <c r="F301" s="98"/>
      <c r="G301" s="101">
        <v>4705815.13</v>
      </c>
      <c r="H301" s="101">
        <v>44633.61</v>
      </c>
      <c r="I301" s="101">
        <v>0</v>
      </c>
      <c r="J301" s="101">
        <v>4750448.74</v>
      </c>
    </row>
    <row r="302" hidden="1" spans="1:10">
      <c r="A302" s="91" t="s">
        <v>10</v>
      </c>
      <c r="B302" s="91" t="s">
        <v>11</v>
      </c>
      <c r="C302" s="91" t="s">
        <v>12</v>
      </c>
      <c r="D302" s="92" t="s">
        <v>313</v>
      </c>
      <c r="E302" s="93">
        <v>45021</v>
      </c>
      <c r="F302" s="94"/>
      <c r="G302" s="100">
        <v>4750448.74</v>
      </c>
      <c r="H302" s="100">
        <v>142888.77</v>
      </c>
      <c r="I302" s="100">
        <v>0</v>
      </c>
      <c r="J302" s="100">
        <v>4893337.51</v>
      </c>
    </row>
    <row r="303" hidden="1" spans="1:10">
      <c r="A303" s="95" t="s">
        <v>10</v>
      </c>
      <c r="B303" s="95" t="s">
        <v>11</v>
      </c>
      <c r="C303" s="95" t="s">
        <v>15</v>
      </c>
      <c r="D303" s="96" t="s">
        <v>314</v>
      </c>
      <c r="E303" s="97">
        <v>45022</v>
      </c>
      <c r="F303" s="98">
        <v>45022</v>
      </c>
      <c r="G303" s="101">
        <v>4893337.51</v>
      </c>
      <c r="H303" s="101">
        <v>0</v>
      </c>
      <c r="I303" s="101">
        <v>100000</v>
      </c>
      <c r="J303" s="101">
        <v>4793337.51</v>
      </c>
    </row>
    <row r="304" hidden="1" spans="1:10">
      <c r="A304" s="91" t="s">
        <v>10</v>
      </c>
      <c r="B304" s="91" t="s">
        <v>11</v>
      </c>
      <c r="C304" s="91" t="s">
        <v>12</v>
      </c>
      <c r="D304" s="92" t="s">
        <v>315</v>
      </c>
      <c r="E304" s="93">
        <v>45023</v>
      </c>
      <c r="F304" s="94"/>
      <c r="G304" s="100">
        <v>4793337.51</v>
      </c>
      <c r="H304" s="100">
        <v>44002.75</v>
      </c>
      <c r="I304" s="100">
        <v>0</v>
      </c>
      <c r="J304" s="100">
        <v>4837340.26</v>
      </c>
    </row>
    <row r="305" hidden="1" spans="1:10">
      <c r="A305" s="95" t="s">
        <v>10</v>
      </c>
      <c r="B305" s="95" t="s">
        <v>11</v>
      </c>
      <c r="C305" s="95" t="s">
        <v>12</v>
      </c>
      <c r="D305" s="96" t="s">
        <v>316</v>
      </c>
      <c r="E305" s="97">
        <v>45024</v>
      </c>
      <c r="F305" s="98"/>
      <c r="G305" s="101">
        <v>4837340.26</v>
      </c>
      <c r="H305" s="101">
        <v>46117.41</v>
      </c>
      <c r="I305" s="101">
        <v>0</v>
      </c>
      <c r="J305" s="101">
        <v>4883457.67</v>
      </c>
    </row>
    <row r="306" hidden="1" spans="1:10">
      <c r="A306" s="91" t="s">
        <v>10</v>
      </c>
      <c r="B306" s="91" t="s">
        <v>11</v>
      </c>
      <c r="C306" s="91" t="s">
        <v>12</v>
      </c>
      <c r="D306" s="92" t="s">
        <v>317</v>
      </c>
      <c r="E306" s="93">
        <v>45026</v>
      </c>
      <c r="F306" s="94"/>
      <c r="G306" s="100">
        <v>4883457.67</v>
      </c>
      <c r="H306" s="100">
        <v>138390.55</v>
      </c>
      <c r="I306" s="100">
        <v>0</v>
      </c>
      <c r="J306" s="100">
        <v>5021848.22</v>
      </c>
    </row>
    <row r="307" hidden="1" spans="1:10">
      <c r="A307" s="95" t="s">
        <v>10</v>
      </c>
      <c r="B307" s="95" t="s">
        <v>11</v>
      </c>
      <c r="C307" s="95" t="s">
        <v>15</v>
      </c>
      <c r="D307" s="96" t="s">
        <v>318</v>
      </c>
      <c r="E307" s="97">
        <v>45026</v>
      </c>
      <c r="F307" s="98">
        <v>45026</v>
      </c>
      <c r="G307" s="101">
        <v>5021848.22</v>
      </c>
      <c r="H307" s="101">
        <v>0</v>
      </c>
      <c r="I307" s="101">
        <v>200000</v>
      </c>
      <c r="J307" s="101">
        <v>4821848.22</v>
      </c>
    </row>
    <row r="308" hidden="1" spans="1:10">
      <c r="A308" s="91" t="s">
        <v>10</v>
      </c>
      <c r="B308" s="91" t="s">
        <v>11</v>
      </c>
      <c r="C308" s="91" t="s">
        <v>12</v>
      </c>
      <c r="D308" s="92" t="s">
        <v>319</v>
      </c>
      <c r="E308" s="93">
        <v>45027</v>
      </c>
      <c r="F308" s="94"/>
      <c r="G308" s="100">
        <v>4821848.22</v>
      </c>
      <c r="H308" s="100">
        <v>45438.21</v>
      </c>
      <c r="I308" s="100">
        <v>0</v>
      </c>
      <c r="J308" s="100">
        <v>4867286.43</v>
      </c>
    </row>
    <row r="309" hidden="1" spans="1:10">
      <c r="A309" s="95" t="s">
        <v>10</v>
      </c>
      <c r="B309" s="95" t="s">
        <v>11</v>
      </c>
      <c r="C309" s="95" t="s">
        <v>15</v>
      </c>
      <c r="D309" s="96" t="s">
        <v>320</v>
      </c>
      <c r="E309" s="97">
        <v>45029</v>
      </c>
      <c r="F309" s="98">
        <v>45029</v>
      </c>
      <c r="G309" s="101">
        <v>4867286.43</v>
      </c>
      <c r="H309" s="101">
        <v>0</v>
      </c>
      <c r="I309" s="101">
        <v>100000</v>
      </c>
      <c r="J309" s="101">
        <v>4767286.43</v>
      </c>
    </row>
    <row r="310" hidden="1" spans="1:10">
      <c r="A310" s="91" t="s">
        <v>10</v>
      </c>
      <c r="B310" s="91" t="s">
        <v>11</v>
      </c>
      <c r="C310" s="91" t="s">
        <v>12</v>
      </c>
      <c r="D310" s="92" t="s">
        <v>321</v>
      </c>
      <c r="E310" s="93">
        <v>45031</v>
      </c>
      <c r="F310" s="94"/>
      <c r="G310" s="100">
        <v>4767286.43</v>
      </c>
      <c r="H310" s="100">
        <v>44083.46</v>
      </c>
      <c r="I310" s="100">
        <v>0</v>
      </c>
      <c r="J310" s="100">
        <v>4811369.89</v>
      </c>
    </row>
    <row r="311" hidden="1" spans="1:10">
      <c r="A311" s="95" t="s">
        <v>10</v>
      </c>
      <c r="B311" s="95" t="s">
        <v>11</v>
      </c>
      <c r="C311" s="95" t="s">
        <v>12</v>
      </c>
      <c r="D311" s="96" t="s">
        <v>322</v>
      </c>
      <c r="E311" s="97">
        <v>45033</v>
      </c>
      <c r="F311" s="98"/>
      <c r="G311" s="101">
        <v>4811369.89</v>
      </c>
      <c r="H311" s="101">
        <v>103127.87</v>
      </c>
      <c r="I311" s="101">
        <v>0</v>
      </c>
      <c r="J311" s="101">
        <v>4914497.76</v>
      </c>
    </row>
    <row r="312" hidden="1" spans="1:10">
      <c r="A312" s="91" t="s">
        <v>10</v>
      </c>
      <c r="B312" s="91" t="s">
        <v>11</v>
      </c>
      <c r="C312" s="91" t="s">
        <v>15</v>
      </c>
      <c r="D312" s="92" t="s">
        <v>323</v>
      </c>
      <c r="E312" s="93">
        <v>45033</v>
      </c>
      <c r="F312" s="94">
        <v>45033</v>
      </c>
      <c r="G312" s="100">
        <v>4914497.76</v>
      </c>
      <c r="H312" s="100">
        <v>0</v>
      </c>
      <c r="I312" s="100">
        <v>200000</v>
      </c>
      <c r="J312" s="100">
        <v>4714497.76</v>
      </c>
    </row>
    <row r="313" hidden="1" spans="1:10">
      <c r="A313" s="95" t="s">
        <v>10</v>
      </c>
      <c r="B313" s="95" t="s">
        <v>11</v>
      </c>
      <c r="C313" s="95" t="s">
        <v>12</v>
      </c>
      <c r="D313" s="96" t="s">
        <v>324</v>
      </c>
      <c r="E313" s="97">
        <v>45035</v>
      </c>
      <c r="F313" s="98"/>
      <c r="G313" s="101">
        <v>4714497.76</v>
      </c>
      <c r="H313" s="101">
        <v>107214.22</v>
      </c>
      <c r="I313" s="101">
        <v>0</v>
      </c>
      <c r="J313" s="101">
        <v>4821711.98</v>
      </c>
    </row>
    <row r="314" hidden="1" spans="1:10">
      <c r="A314" s="91" t="s">
        <v>10</v>
      </c>
      <c r="B314" s="91" t="s">
        <v>11</v>
      </c>
      <c r="C314" s="91" t="s">
        <v>15</v>
      </c>
      <c r="D314" s="92" t="s">
        <v>325</v>
      </c>
      <c r="E314" s="93">
        <v>45035</v>
      </c>
      <c r="F314" s="94">
        <v>45035</v>
      </c>
      <c r="G314" s="100">
        <v>4821711.98</v>
      </c>
      <c r="H314" s="100">
        <v>0</v>
      </c>
      <c r="I314" s="100">
        <v>200000</v>
      </c>
      <c r="J314" s="100">
        <v>4621711.98</v>
      </c>
    </row>
    <row r="315" hidden="1" spans="1:10">
      <c r="A315" s="95" t="s">
        <v>10</v>
      </c>
      <c r="B315" s="95" t="s">
        <v>11</v>
      </c>
      <c r="C315" s="95" t="s">
        <v>12</v>
      </c>
      <c r="D315" s="96" t="s">
        <v>326</v>
      </c>
      <c r="E315" s="97">
        <v>45037</v>
      </c>
      <c r="F315" s="98"/>
      <c r="G315" s="101">
        <v>4621711.98</v>
      </c>
      <c r="H315" s="101">
        <v>137270.08</v>
      </c>
      <c r="I315" s="101">
        <v>0</v>
      </c>
      <c r="J315" s="101">
        <v>4758982.06</v>
      </c>
    </row>
    <row r="316" hidden="1" spans="1:10">
      <c r="A316" s="91" t="s">
        <v>10</v>
      </c>
      <c r="B316" s="91" t="s">
        <v>11</v>
      </c>
      <c r="C316" s="91" t="s">
        <v>15</v>
      </c>
      <c r="D316" s="92" t="s">
        <v>327</v>
      </c>
      <c r="E316" s="93">
        <v>45040</v>
      </c>
      <c r="F316" s="94">
        <v>45040</v>
      </c>
      <c r="G316" s="100">
        <v>4758982.06</v>
      </c>
      <c r="H316" s="100">
        <v>0</v>
      </c>
      <c r="I316" s="100">
        <v>100000</v>
      </c>
      <c r="J316" s="100">
        <v>4658982.06</v>
      </c>
    </row>
    <row r="317" hidden="1" spans="1:10">
      <c r="A317" s="95" t="s">
        <v>10</v>
      </c>
      <c r="B317" s="95" t="s">
        <v>11</v>
      </c>
      <c r="C317" s="95" t="s">
        <v>12</v>
      </c>
      <c r="D317" s="96" t="s">
        <v>328</v>
      </c>
      <c r="E317" s="97">
        <v>45042</v>
      </c>
      <c r="F317" s="98"/>
      <c r="G317" s="101">
        <v>4658982.06</v>
      </c>
      <c r="H317" s="101">
        <v>309882.24</v>
      </c>
      <c r="I317" s="101">
        <v>0</v>
      </c>
      <c r="J317" s="101">
        <v>4968864.3</v>
      </c>
    </row>
    <row r="318" hidden="1" spans="1:10">
      <c r="A318" s="91" t="s">
        <v>10</v>
      </c>
      <c r="B318" s="91" t="s">
        <v>11</v>
      </c>
      <c r="C318" s="91" t="s">
        <v>15</v>
      </c>
      <c r="D318" s="92" t="s">
        <v>329</v>
      </c>
      <c r="E318" s="93">
        <v>45044</v>
      </c>
      <c r="F318" s="94">
        <v>45044</v>
      </c>
      <c r="G318" s="100">
        <v>4968864.3</v>
      </c>
      <c r="H318" s="100">
        <v>0</v>
      </c>
      <c r="I318" s="100">
        <v>200000</v>
      </c>
      <c r="J318" s="100">
        <v>4768864.3</v>
      </c>
    </row>
    <row r="319" hidden="1" spans="1:10">
      <c r="A319" s="95" t="s">
        <v>10</v>
      </c>
      <c r="B319" s="95" t="s">
        <v>11</v>
      </c>
      <c r="C319" s="95" t="s">
        <v>15</v>
      </c>
      <c r="D319" s="96" t="s">
        <v>330</v>
      </c>
      <c r="E319" s="97">
        <v>45055</v>
      </c>
      <c r="F319" s="98">
        <v>45055</v>
      </c>
      <c r="G319" s="101">
        <v>4768864.3</v>
      </c>
      <c r="H319" s="101">
        <v>0</v>
      </c>
      <c r="I319" s="101">
        <v>200000</v>
      </c>
      <c r="J319" s="101">
        <v>4568864.3</v>
      </c>
    </row>
    <row r="320" hidden="1" spans="1:10">
      <c r="A320" s="91" t="s">
        <v>10</v>
      </c>
      <c r="B320" s="91" t="s">
        <v>11</v>
      </c>
      <c r="C320" s="91" t="s">
        <v>12</v>
      </c>
      <c r="D320" s="92" t="s">
        <v>331</v>
      </c>
      <c r="E320" s="93">
        <v>45056</v>
      </c>
      <c r="F320" s="94"/>
      <c r="G320" s="100">
        <v>4568864.3</v>
      </c>
      <c r="H320" s="100">
        <v>191602.09</v>
      </c>
      <c r="I320" s="100">
        <v>0</v>
      </c>
      <c r="J320" s="100">
        <v>4760466.39</v>
      </c>
    </row>
    <row r="321" hidden="1" spans="1:10">
      <c r="A321" s="95" t="s">
        <v>10</v>
      </c>
      <c r="B321" s="95" t="s">
        <v>11</v>
      </c>
      <c r="C321" s="95" t="s">
        <v>12</v>
      </c>
      <c r="D321" s="96" t="s">
        <v>332</v>
      </c>
      <c r="E321" s="97">
        <v>45056</v>
      </c>
      <c r="F321" s="98"/>
      <c r="G321" s="101">
        <v>4760466.39</v>
      </c>
      <c r="H321" s="101">
        <v>629480.45</v>
      </c>
      <c r="I321" s="101">
        <v>0</v>
      </c>
      <c r="J321" s="101">
        <v>5389946.84</v>
      </c>
    </row>
    <row r="322" hidden="1" spans="1:10">
      <c r="A322" s="91" t="s">
        <v>10</v>
      </c>
      <c r="B322" s="91" t="s">
        <v>11</v>
      </c>
      <c r="C322" s="91" t="s">
        <v>15</v>
      </c>
      <c r="D322" s="92" t="s">
        <v>333</v>
      </c>
      <c r="E322" s="93">
        <v>45056</v>
      </c>
      <c r="F322" s="94">
        <v>45056</v>
      </c>
      <c r="G322" s="100">
        <v>5389946.84</v>
      </c>
      <c r="H322" s="100">
        <v>0</v>
      </c>
      <c r="I322" s="100">
        <v>100000</v>
      </c>
      <c r="J322" s="100">
        <v>5289946.84</v>
      </c>
    </row>
    <row r="323" hidden="1" spans="1:10">
      <c r="A323" s="95" t="s">
        <v>10</v>
      </c>
      <c r="B323" s="95" t="s">
        <v>11</v>
      </c>
      <c r="C323" s="95" t="s">
        <v>12</v>
      </c>
      <c r="D323" s="96" t="s">
        <v>334</v>
      </c>
      <c r="E323" s="97">
        <v>45061</v>
      </c>
      <c r="F323" s="98"/>
      <c r="G323" s="101">
        <v>5289946.84</v>
      </c>
      <c r="H323" s="101">
        <v>198653.69</v>
      </c>
      <c r="I323" s="101">
        <v>0</v>
      </c>
      <c r="J323" s="101">
        <v>5488600.53</v>
      </c>
    </row>
    <row r="324" hidden="1" spans="1:10">
      <c r="A324" s="91" t="s">
        <v>10</v>
      </c>
      <c r="B324" s="91" t="s">
        <v>11</v>
      </c>
      <c r="C324" s="91" t="s">
        <v>15</v>
      </c>
      <c r="D324" s="92" t="s">
        <v>335</v>
      </c>
      <c r="E324" s="93">
        <v>45061</v>
      </c>
      <c r="F324" s="94">
        <v>45061</v>
      </c>
      <c r="G324" s="100">
        <v>5488600.53</v>
      </c>
      <c r="H324" s="100">
        <v>0</v>
      </c>
      <c r="I324" s="100">
        <v>280000</v>
      </c>
      <c r="J324" s="100">
        <v>5208600.53</v>
      </c>
    </row>
    <row r="325" hidden="1" spans="1:10">
      <c r="A325" s="95" t="s">
        <v>10</v>
      </c>
      <c r="B325" s="95" t="s">
        <v>11</v>
      </c>
      <c r="C325" s="95" t="s">
        <v>12</v>
      </c>
      <c r="D325" s="96" t="s">
        <v>336</v>
      </c>
      <c r="E325" s="97">
        <v>45063</v>
      </c>
      <c r="F325" s="98"/>
      <c r="G325" s="101">
        <v>5208600.53</v>
      </c>
      <c r="H325" s="101">
        <v>257914.9</v>
      </c>
      <c r="I325" s="101">
        <v>0</v>
      </c>
      <c r="J325" s="101">
        <v>5466515.43</v>
      </c>
    </row>
    <row r="326" hidden="1" spans="1:10">
      <c r="A326" s="91" t="s">
        <v>10</v>
      </c>
      <c r="B326" s="91" t="s">
        <v>11</v>
      </c>
      <c r="C326" s="91" t="s">
        <v>15</v>
      </c>
      <c r="D326" s="92" t="s">
        <v>337</v>
      </c>
      <c r="E326" s="93">
        <v>45064</v>
      </c>
      <c r="F326" s="94">
        <v>45064</v>
      </c>
      <c r="G326" s="100">
        <v>5466515.43</v>
      </c>
      <c r="H326" s="100">
        <v>0</v>
      </c>
      <c r="I326" s="100">
        <v>100000</v>
      </c>
      <c r="J326" s="100">
        <v>5366515.43</v>
      </c>
    </row>
    <row r="327" hidden="1" spans="1:10">
      <c r="A327" s="95" t="s">
        <v>10</v>
      </c>
      <c r="B327" s="95" t="s">
        <v>11</v>
      </c>
      <c r="C327" s="95" t="s">
        <v>12</v>
      </c>
      <c r="D327" s="96" t="s">
        <v>338</v>
      </c>
      <c r="E327" s="97">
        <v>45066</v>
      </c>
      <c r="F327" s="98"/>
      <c r="G327" s="101">
        <v>5366515.43</v>
      </c>
      <c r="H327" s="101">
        <v>243633.89</v>
      </c>
      <c r="I327" s="101">
        <v>0</v>
      </c>
      <c r="J327" s="101">
        <v>5610149.32</v>
      </c>
    </row>
    <row r="328" hidden="1" spans="1:10">
      <c r="A328" s="91" t="s">
        <v>10</v>
      </c>
      <c r="B328" s="91" t="s">
        <v>11</v>
      </c>
      <c r="C328" s="91" t="s">
        <v>12</v>
      </c>
      <c r="D328" s="92" t="s">
        <v>339</v>
      </c>
      <c r="E328" s="93">
        <v>45066</v>
      </c>
      <c r="F328" s="94"/>
      <c r="G328" s="100">
        <v>5610149.32</v>
      </c>
      <c r="H328" s="100">
        <v>630898.22</v>
      </c>
      <c r="I328" s="100">
        <v>0</v>
      </c>
      <c r="J328" s="100">
        <v>6241047.54</v>
      </c>
    </row>
    <row r="329" hidden="1" spans="1:10">
      <c r="A329" s="95" t="s">
        <v>10</v>
      </c>
      <c r="B329" s="95" t="s">
        <v>11</v>
      </c>
      <c r="C329" s="95" t="s">
        <v>12</v>
      </c>
      <c r="D329" s="96" t="s">
        <v>340</v>
      </c>
      <c r="E329" s="97">
        <v>45068</v>
      </c>
      <c r="F329" s="98"/>
      <c r="G329" s="101">
        <v>6241047.54</v>
      </c>
      <c r="H329" s="101">
        <v>232684.91</v>
      </c>
      <c r="I329" s="101">
        <v>0</v>
      </c>
      <c r="J329" s="101">
        <v>6473732.45</v>
      </c>
    </row>
    <row r="330" hidden="1" spans="1:10">
      <c r="A330" s="91" t="s">
        <v>10</v>
      </c>
      <c r="B330" s="91" t="s">
        <v>11</v>
      </c>
      <c r="C330" s="91" t="s">
        <v>15</v>
      </c>
      <c r="D330" s="92" t="s">
        <v>341</v>
      </c>
      <c r="E330" s="93">
        <v>45068</v>
      </c>
      <c r="F330" s="94">
        <v>45068</v>
      </c>
      <c r="G330" s="100">
        <v>6473732.45</v>
      </c>
      <c r="H330" s="100">
        <v>0</v>
      </c>
      <c r="I330" s="100">
        <v>220000</v>
      </c>
      <c r="J330" s="100">
        <v>6253732.45</v>
      </c>
    </row>
    <row r="331" hidden="1" spans="1:10">
      <c r="A331" s="95" t="s">
        <v>10</v>
      </c>
      <c r="B331" s="95" t="s">
        <v>11</v>
      </c>
      <c r="C331" s="95" t="s">
        <v>15</v>
      </c>
      <c r="D331" s="96" t="s">
        <v>342</v>
      </c>
      <c r="E331" s="97">
        <v>45070</v>
      </c>
      <c r="F331" s="98">
        <v>45070</v>
      </c>
      <c r="G331" s="101">
        <v>6253732.45</v>
      </c>
      <c r="H331" s="101">
        <v>0</v>
      </c>
      <c r="I331" s="101">
        <v>125000</v>
      </c>
      <c r="J331" s="101">
        <v>6128732.45</v>
      </c>
    </row>
    <row r="332" hidden="1" spans="1:10">
      <c r="A332" s="91" t="s">
        <v>10</v>
      </c>
      <c r="B332" s="91" t="s">
        <v>11</v>
      </c>
      <c r="C332" s="91" t="s">
        <v>12</v>
      </c>
      <c r="D332" s="92" t="s">
        <v>343</v>
      </c>
      <c r="E332" s="93">
        <v>45070</v>
      </c>
      <c r="F332" s="94"/>
      <c r="G332" s="100">
        <v>6128732.45</v>
      </c>
      <c r="H332" s="100">
        <v>847787.89</v>
      </c>
      <c r="I332" s="100">
        <v>0</v>
      </c>
      <c r="J332" s="100">
        <v>6976520.34</v>
      </c>
    </row>
    <row r="333" hidden="1" spans="1:10">
      <c r="A333" s="95" t="s">
        <v>10</v>
      </c>
      <c r="B333" s="95" t="s">
        <v>11</v>
      </c>
      <c r="C333" s="95" t="s">
        <v>12</v>
      </c>
      <c r="D333" s="96" t="s">
        <v>344</v>
      </c>
      <c r="E333" s="97">
        <v>45070</v>
      </c>
      <c r="F333" s="98"/>
      <c r="G333" s="101">
        <v>6976520.34</v>
      </c>
      <c r="H333" s="101">
        <v>441571.31</v>
      </c>
      <c r="I333" s="101">
        <v>0</v>
      </c>
      <c r="J333" s="101">
        <v>7418091.65</v>
      </c>
    </row>
    <row r="334" hidden="1" spans="1:10">
      <c r="A334" s="91" t="s">
        <v>10</v>
      </c>
      <c r="B334" s="91" t="s">
        <v>11</v>
      </c>
      <c r="C334" s="91" t="s">
        <v>15</v>
      </c>
      <c r="D334" s="92" t="s">
        <v>345</v>
      </c>
      <c r="E334" s="93">
        <v>45072</v>
      </c>
      <c r="F334" s="94">
        <v>45072</v>
      </c>
      <c r="G334" s="100">
        <v>7418091.65</v>
      </c>
      <c r="H334" s="100">
        <v>0</v>
      </c>
      <c r="I334" s="100">
        <v>110000</v>
      </c>
      <c r="J334" s="100">
        <v>7308091.65</v>
      </c>
    </row>
    <row r="335" hidden="1" spans="1:10">
      <c r="A335" s="95" t="s">
        <v>10</v>
      </c>
      <c r="B335" s="95" t="s">
        <v>11</v>
      </c>
      <c r="C335" s="95" t="s">
        <v>15</v>
      </c>
      <c r="D335" s="96" t="s">
        <v>346</v>
      </c>
      <c r="E335" s="97">
        <v>45075</v>
      </c>
      <c r="F335" s="98">
        <v>45075</v>
      </c>
      <c r="G335" s="101">
        <v>7308091.65</v>
      </c>
      <c r="H335" s="101">
        <v>0</v>
      </c>
      <c r="I335" s="101">
        <v>285000</v>
      </c>
      <c r="J335" s="101">
        <v>7023091.65</v>
      </c>
    </row>
    <row r="336" hidden="1" spans="1:10">
      <c r="A336" s="91" t="s">
        <v>10</v>
      </c>
      <c r="B336" s="91" t="s">
        <v>11</v>
      </c>
      <c r="C336" s="91" t="s">
        <v>12</v>
      </c>
      <c r="D336" s="92" t="s">
        <v>347</v>
      </c>
      <c r="E336" s="93">
        <v>45077</v>
      </c>
      <c r="F336" s="94"/>
      <c r="G336" s="100">
        <v>7023091.65</v>
      </c>
      <c r="H336" s="100">
        <v>125051.88</v>
      </c>
      <c r="I336" s="100">
        <v>0</v>
      </c>
      <c r="J336" s="100">
        <v>7148143.53</v>
      </c>
    </row>
    <row r="337" hidden="1" spans="1:10">
      <c r="A337" s="95" t="s">
        <v>10</v>
      </c>
      <c r="B337" s="95" t="s">
        <v>11</v>
      </c>
      <c r="C337" s="95" t="s">
        <v>15</v>
      </c>
      <c r="D337" s="96" t="s">
        <v>348</v>
      </c>
      <c r="E337" s="97">
        <v>45079</v>
      </c>
      <c r="F337" s="98">
        <v>45079</v>
      </c>
      <c r="G337" s="101">
        <v>7148143.53</v>
      </c>
      <c r="H337" s="101">
        <v>0</v>
      </c>
      <c r="I337" s="101">
        <v>200000</v>
      </c>
      <c r="J337" s="101">
        <v>6948143.53</v>
      </c>
    </row>
    <row r="338" hidden="1" spans="1:10">
      <c r="A338" s="91" t="s">
        <v>10</v>
      </c>
      <c r="B338" s="91" t="s">
        <v>11</v>
      </c>
      <c r="C338" s="91" t="s">
        <v>12</v>
      </c>
      <c r="D338" s="92" t="s">
        <v>349</v>
      </c>
      <c r="E338" s="93">
        <v>45082</v>
      </c>
      <c r="F338" s="94"/>
      <c r="G338" s="100">
        <v>6948143.53</v>
      </c>
      <c r="H338" s="100">
        <v>192895.73</v>
      </c>
      <c r="I338" s="100">
        <v>0</v>
      </c>
      <c r="J338" s="100">
        <v>7141039.26</v>
      </c>
    </row>
    <row r="339" hidden="1" spans="1:10">
      <c r="A339" s="95" t="s">
        <v>10</v>
      </c>
      <c r="B339" s="95" t="s">
        <v>11</v>
      </c>
      <c r="C339" s="95" t="s">
        <v>12</v>
      </c>
      <c r="D339" s="96" t="s">
        <v>350</v>
      </c>
      <c r="E339" s="97">
        <v>45082</v>
      </c>
      <c r="F339" s="98"/>
      <c r="G339" s="101">
        <v>7141039.26</v>
      </c>
      <c r="H339" s="101">
        <v>274442.81</v>
      </c>
      <c r="I339" s="101">
        <v>0</v>
      </c>
      <c r="J339" s="101">
        <v>7415482.07</v>
      </c>
    </row>
    <row r="340" hidden="1" spans="1:10">
      <c r="A340" s="91" t="s">
        <v>10</v>
      </c>
      <c r="B340" s="91" t="s">
        <v>11</v>
      </c>
      <c r="C340" s="91" t="s">
        <v>15</v>
      </c>
      <c r="D340" s="92" t="s">
        <v>351</v>
      </c>
      <c r="E340" s="93">
        <v>45082</v>
      </c>
      <c r="F340" s="94">
        <v>45082</v>
      </c>
      <c r="G340" s="100">
        <v>7415482.07</v>
      </c>
      <c r="H340" s="100">
        <v>0</v>
      </c>
      <c r="I340" s="100">
        <v>200000</v>
      </c>
      <c r="J340" s="100">
        <v>7215482.07</v>
      </c>
    </row>
    <row r="341" hidden="1" spans="1:10">
      <c r="A341" s="95" t="s">
        <v>10</v>
      </c>
      <c r="B341" s="95" t="s">
        <v>11</v>
      </c>
      <c r="C341" s="95" t="s">
        <v>12</v>
      </c>
      <c r="D341" s="96" t="s">
        <v>352</v>
      </c>
      <c r="E341" s="97">
        <v>45085</v>
      </c>
      <c r="F341" s="98"/>
      <c r="G341" s="101">
        <v>7215482.07</v>
      </c>
      <c r="H341" s="101">
        <v>263328.87</v>
      </c>
      <c r="I341" s="101">
        <v>0</v>
      </c>
      <c r="J341" s="101">
        <v>7478810.94</v>
      </c>
    </row>
    <row r="342" hidden="1" spans="1:10">
      <c r="A342" s="91" t="s">
        <v>10</v>
      </c>
      <c r="B342" s="91" t="s">
        <v>11</v>
      </c>
      <c r="C342" s="91" t="s">
        <v>12</v>
      </c>
      <c r="D342" s="92" t="s">
        <v>353</v>
      </c>
      <c r="E342" s="93">
        <v>45085</v>
      </c>
      <c r="F342" s="94"/>
      <c r="G342" s="100">
        <v>7478810.94</v>
      </c>
      <c r="H342" s="100">
        <v>211968.73</v>
      </c>
      <c r="I342" s="100">
        <v>0</v>
      </c>
      <c r="J342" s="100">
        <v>7690779.67</v>
      </c>
    </row>
    <row r="343" hidden="1" spans="1:10">
      <c r="A343" s="95" t="s">
        <v>10</v>
      </c>
      <c r="B343" s="95" t="s">
        <v>11</v>
      </c>
      <c r="C343" s="95" t="s">
        <v>15</v>
      </c>
      <c r="D343" s="96" t="s">
        <v>354</v>
      </c>
      <c r="E343" s="97">
        <v>45086</v>
      </c>
      <c r="F343" s="98">
        <v>45086</v>
      </c>
      <c r="G343" s="101">
        <v>7690779.67</v>
      </c>
      <c r="H343" s="101">
        <v>0</v>
      </c>
      <c r="I343" s="101">
        <v>180000</v>
      </c>
      <c r="J343" s="101">
        <v>7510779.67</v>
      </c>
    </row>
    <row r="344" hidden="1" spans="1:10">
      <c r="A344" s="91" t="s">
        <v>10</v>
      </c>
      <c r="B344" s="91" t="s">
        <v>11</v>
      </c>
      <c r="C344" s="91" t="s">
        <v>12</v>
      </c>
      <c r="D344" s="92" t="s">
        <v>355</v>
      </c>
      <c r="E344" s="93">
        <v>45087</v>
      </c>
      <c r="F344" s="94"/>
      <c r="G344" s="100">
        <v>7510779.67</v>
      </c>
      <c r="H344" s="100">
        <v>192120.87</v>
      </c>
      <c r="I344" s="100">
        <v>0</v>
      </c>
      <c r="J344" s="100">
        <v>7702900.54</v>
      </c>
    </row>
    <row r="345" hidden="1" spans="1:10">
      <c r="A345" s="95" t="s">
        <v>10</v>
      </c>
      <c r="B345" s="95" t="s">
        <v>11</v>
      </c>
      <c r="C345" s="95" t="s">
        <v>15</v>
      </c>
      <c r="D345" s="96" t="s">
        <v>356</v>
      </c>
      <c r="E345" s="97">
        <v>45089</v>
      </c>
      <c r="F345" s="98">
        <v>45089</v>
      </c>
      <c r="G345" s="101">
        <v>7702900.54</v>
      </c>
      <c r="H345" s="101">
        <v>0</v>
      </c>
      <c r="I345" s="101">
        <v>100000</v>
      </c>
      <c r="J345" s="101">
        <v>7602900.54</v>
      </c>
    </row>
    <row r="346" hidden="1" spans="1:10">
      <c r="A346" s="91" t="s">
        <v>10</v>
      </c>
      <c r="B346" s="91" t="s">
        <v>11</v>
      </c>
      <c r="C346" s="91" t="s">
        <v>15</v>
      </c>
      <c r="D346" s="92" t="s">
        <v>357</v>
      </c>
      <c r="E346" s="93">
        <v>45092</v>
      </c>
      <c r="F346" s="94">
        <v>45092</v>
      </c>
      <c r="G346" s="100">
        <v>7602900.54</v>
      </c>
      <c r="H346" s="100">
        <v>0</v>
      </c>
      <c r="I346" s="100">
        <v>190000</v>
      </c>
      <c r="J346" s="100">
        <v>7412900.54</v>
      </c>
    </row>
    <row r="347" hidden="1" spans="1:10">
      <c r="A347" s="95" t="s">
        <v>10</v>
      </c>
      <c r="B347" s="95" t="s">
        <v>11</v>
      </c>
      <c r="C347" s="95" t="s">
        <v>12</v>
      </c>
      <c r="D347" s="96" t="s">
        <v>358</v>
      </c>
      <c r="E347" s="97">
        <v>45093</v>
      </c>
      <c r="F347" s="98"/>
      <c r="G347" s="101">
        <v>7412900.54</v>
      </c>
      <c r="H347" s="101">
        <v>215056.7</v>
      </c>
      <c r="I347" s="101">
        <v>0</v>
      </c>
      <c r="J347" s="101">
        <v>7627957.24</v>
      </c>
    </row>
    <row r="348" hidden="1" spans="1:10">
      <c r="A348" s="91" t="s">
        <v>10</v>
      </c>
      <c r="B348" s="91" t="s">
        <v>11</v>
      </c>
      <c r="C348" s="91" t="s">
        <v>12</v>
      </c>
      <c r="D348" s="92" t="s">
        <v>359</v>
      </c>
      <c r="E348" s="93">
        <v>45093</v>
      </c>
      <c r="F348" s="94"/>
      <c r="G348" s="100">
        <v>7627957.24</v>
      </c>
      <c r="H348" s="100">
        <v>268251.55</v>
      </c>
      <c r="I348" s="100">
        <v>0</v>
      </c>
      <c r="J348" s="100">
        <v>7896208.79</v>
      </c>
    </row>
    <row r="349" hidden="1" spans="1:10">
      <c r="A349" s="95" t="s">
        <v>10</v>
      </c>
      <c r="B349" s="95" t="s">
        <v>11</v>
      </c>
      <c r="C349" s="95" t="s">
        <v>15</v>
      </c>
      <c r="D349" s="96" t="s">
        <v>360</v>
      </c>
      <c r="E349" s="97">
        <v>45096</v>
      </c>
      <c r="F349" s="98">
        <v>45096</v>
      </c>
      <c r="G349" s="101">
        <v>7896208.79</v>
      </c>
      <c r="H349" s="101">
        <v>0</v>
      </c>
      <c r="I349" s="101">
        <v>170000</v>
      </c>
      <c r="J349" s="101">
        <v>7726208.79</v>
      </c>
    </row>
    <row r="350" hidden="1" spans="1:10">
      <c r="A350" s="91" t="s">
        <v>10</v>
      </c>
      <c r="B350" s="91" t="s">
        <v>11</v>
      </c>
      <c r="C350" s="91" t="s">
        <v>12</v>
      </c>
      <c r="D350" s="92" t="s">
        <v>361</v>
      </c>
      <c r="E350" s="93">
        <v>45098</v>
      </c>
      <c r="F350" s="94"/>
      <c r="G350" s="100">
        <v>7726208.79</v>
      </c>
      <c r="H350" s="100">
        <v>525263.24</v>
      </c>
      <c r="I350" s="100">
        <v>0</v>
      </c>
      <c r="J350" s="100">
        <v>8251472.03</v>
      </c>
    </row>
    <row r="351" hidden="1" spans="1:10">
      <c r="A351" s="95" t="s">
        <v>10</v>
      </c>
      <c r="B351" s="95" t="s">
        <v>11</v>
      </c>
      <c r="C351" s="95" t="s">
        <v>12</v>
      </c>
      <c r="D351" s="96" t="s">
        <v>362</v>
      </c>
      <c r="E351" s="97">
        <v>45098</v>
      </c>
      <c r="F351" s="98"/>
      <c r="G351" s="101">
        <v>8251472.03</v>
      </c>
      <c r="H351" s="101">
        <v>551107.88</v>
      </c>
      <c r="I351" s="101">
        <v>0</v>
      </c>
      <c r="J351" s="101">
        <v>8802579.91</v>
      </c>
    </row>
    <row r="352" hidden="1" spans="1:10">
      <c r="A352" s="91" t="s">
        <v>10</v>
      </c>
      <c r="B352" s="91" t="s">
        <v>11</v>
      </c>
      <c r="C352" s="91" t="s">
        <v>15</v>
      </c>
      <c r="D352" s="92" t="s">
        <v>363</v>
      </c>
      <c r="E352" s="93">
        <v>45099</v>
      </c>
      <c r="F352" s="94">
        <v>45099</v>
      </c>
      <c r="G352" s="100">
        <v>8802579.91</v>
      </c>
      <c r="H352" s="100">
        <v>0</v>
      </c>
      <c r="I352" s="100">
        <v>130000</v>
      </c>
      <c r="J352" s="100">
        <v>8672579.91</v>
      </c>
    </row>
    <row r="353" hidden="1" spans="1:10">
      <c r="A353" s="95" t="s">
        <v>10</v>
      </c>
      <c r="B353" s="95" t="s">
        <v>11</v>
      </c>
      <c r="C353" s="95" t="s">
        <v>12</v>
      </c>
      <c r="D353" s="96" t="s">
        <v>364</v>
      </c>
      <c r="E353" s="97">
        <v>45103</v>
      </c>
      <c r="F353" s="98"/>
      <c r="G353" s="101">
        <v>8672579.91</v>
      </c>
      <c r="H353" s="101">
        <v>321935.03</v>
      </c>
      <c r="I353" s="101">
        <v>0</v>
      </c>
      <c r="J353" s="101">
        <v>8994514.94</v>
      </c>
    </row>
    <row r="354" hidden="1" spans="1:10">
      <c r="A354" s="91" t="s">
        <v>10</v>
      </c>
      <c r="B354" s="91" t="s">
        <v>11</v>
      </c>
      <c r="C354" s="91" t="s">
        <v>15</v>
      </c>
      <c r="D354" s="92" t="s">
        <v>365</v>
      </c>
      <c r="E354" s="93">
        <v>45103</v>
      </c>
      <c r="F354" s="94">
        <v>45103</v>
      </c>
      <c r="G354" s="100">
        <v>8994514.94</v>
      </c>
      <c r="H354" s="100">
        <v>0</v>
      </c>
      <c r="I354" s="100">
        <v>250000</v>
      </c>
      <c r="J354" s="100">
        <v>8744514.94</v>
      </c>
    </row>
    <row r="355" hidden="1" spans="1:10">
      <c r="A355" s="95" t="s">
        <v>10</v>
      </c>
      <c r="B355" s="95" t="s">
        <v>11</v>
      </c>
      <c r="C355" s="95" t="s">
        <v>15</v>
      </c>
      <c r="D355" s="96" t="s">
        <v>366</v>
      </c>
      <c r="E355" s="97">
        <v>45105</v>
      </c>
      <c r="F355" s="98">
        <v>45105</v>
      </c>
      <c r="G355" s="101">
        <v>8744514.94</v>
      </c>
      <c r="H355" s="101">
        <v>0</v>
      </c>
      <c r="I355" s="101">
        <v>100000</v>
      </c>
      <c r="J355" s="101">
        <v>8644514.94</v>
      </c>
    </row>
    <row r="356" spans="1:10">
      <c r="A356" s="91" t="s">
        <v>10</v>
      </c>
      <c r="B356" s="91" t="s">
        <v>11</v>
      </c>
      <c r="C356" s="91" t="s">
        <v>307</v>
      </c>
      <c r="D356" s="92" t="s">
        <v>367</v>
      </c>
      <c r="E356" s="93">
        <v>45107</v>
      </c>
      <c r="F356" s="94"/>
      <c r="G356" s="100">
        <v>8644514.94</v>
      </c>
      <c r="H356" s="100">
        <v>2979</v>
      </c>
      <c r="I356" s="100">
        <v>0</v>
      </c>
      <c r="J356" s="100">
        <v>8647493.94</v>
      </c>
    </row>
    <row r="357" hidden="1" spans="1:10">
      <c r="A357" s="95" t="s">
        <v>10</v>
      </c>
      <c r="B357" s="95" t="s">
        <v>11</v>
      </c>
      <c r="C357" s="95" t="s">
        <v>12</v>
      </c>
      <c r="D357" s="96" t="s">
        <v>368</v>
      </c>
      <c r="E357" s="97">
        <v>45110</v>
      </c>
      <c r="F357" s="98"/>
      <c r="G357" s="101">
        <v>8647493.94</v>
      </c>
      <c r="H357" s="101">
        <v>965386.06</v>
      </c>
      <c r="I357" s="101">
        <v>0</v>
      </c>
      <c r="J357" s="101">
        <v>9612880</v>
      </c>
    </row>
    <row r="358" hidden="1" spans="1:10">
      <c r="A358" s="91" t="s">
        <v>10</v>
      </c>
      <c r="B358" s="91" t="s">
        <v>11</v>
      </c>
      <c r="C358" s="91" t="s">
        <v>15</v>
      </c>
      <c r="D358" s="92" t="s">
        <v>369</v>
      </c>
      <c r="E358" s="93">
        <v>45110</v>
      </c>
      <c r="F358" s="94">
        <v>45110</v>
      </c>
      <c r="G358" s="100">
        <v>9612880</v>
      </c>
      <c r="H358" s="100">
        <v>0</v>
      </c>
      <c r="I358" s="100">
        <v>300000</v>
      </c>
      <c r="J358" s="100">
        <v>9312880</v>
      </c>
    </row>
    <row r="359" hidden="1" spans="1:10">
      <c r="A359" s="95" t="s">
        <v>10</v>
      </c>
      <c r="B359" s="95" t="s">
        <v>11</v>
      </c>
      <c r="C359" s="95" t="s">
        <v>12</v>
      </c>
      <c r="D359" s="96" t="s">
        <v>370</v>
      </c>
      <c r="E359" s="97">
        <v>45115</v>
      </c>
      <c r="F359" s="98"/>
      <c r="G359" s="101">
        <v>9312880</v>
      </c>
      <c r="H359" s="101">
        <v>454398.3</v>
      </c>
      <c r="I359" s="101">
        <v>0</v>
      </c>
      <c r="J359" s="101">
        <v>9767278.3</v>
      </c>
    </row>
    <row r="360" hidden="1" spans="1:10">
      <c r="A360" s="91" t="s">
        <v>10</v>
      </c>
      <c r="B360" s="91" t="s">
        <v>11</v>
      </c>
      <c r="C360" s="91" t="s">
        <v>15</v>
      </c>
      <c r="D360" s="92" t="s">
        <v>371</v>
      </c>
      <c r="E360" s="93">
        <v>45117</v>
      </c>
      <c r="F360" s="94">
        <v>45117</v>
      </c>
      <c r="G360" s="100">
        <v>9767278.3</v>
      </c>
      <c r="H360" s="100">
        <v>0</v>
      </c>
      <c r="I360" s="100">
        <v>200000</v>
      </c>
      <c r="J360" s="100">
        <v>9567278.3</v>
      </c>
    </row>
    <row r="361" hidden="1" spans="1:10">
      <c r="A361" s="95" t="s">
        <v>10</v>
      </c>
      <c r="B361" s="95" t="s">
        <v>11</v>
      </c>
      <c r="C361" s="95" t="s">
        <v>12</v>
      </c>
      <c r="D361" s="96" t="s">
        <v>372</v>
      </c>
      <c r="E361" s="97">
        <v>45120</v>
      </c>
      <c r="F361" s="98"/>
      <c r="G361" s="101">
        <v>9567278.3</v>
      </c>
      <c r="H361" s="101">
        <v>372586.68</v>
      </c>
      <c r="I361" s="101">
        <v>0</v>
      </c>
      <c r="J361" s="101">
        <v>9939864.98</v>
      </c>
    </row>
    <row r="362" hidden="1" spans="1:10">
      <c r="A362" s="91" t="s">
        <v>10</v>
      </c>
      <c r="B362" s="91" t="s">
        <v>11</v>
      </c>
      <c r="C362" s="91" t="s">
        <v>15</v>
      </c>
      <c r="D362" s="92" t="s">
        <v>373</v>
      </c>
      <c r="E362" s="93">
        <v>45120</v>
      </c>
      <c r="F362" s="94">
        <v>45120</v>
      </c>
      <c r="G362" s="100">
        <v>9939864.98</v>
      </c>
      <c r="H362" s="100">
        <v>0</v>
      </c>
      <c r="I362" s="100">
        <v>150000</v>
      </c>
      <c r="J362" s="100">
        <v>9789864.98</v>
      </c>
    </row>
    <row r="363" hidden="1" spans="1:10">
      <c r="A363" s="95" t="s">
        <v>10</v>
      </c>
      <c r="B363" s="95" t="s">
        <v>11</v>
      </c>
      <c r="C363" s="95" t="s">
        <v>12</v>
      </c>
      <c r="D363" s="96" t="s">
        <v>374</v>
      </c>
      <c r="E363" s="97">
        <v>45124</v>
      </c>
      <c r="F363" s="98"/>
      <c r="G363" s="101">
        <v>9789864.98</v>
      </c>
      <c r="H363" s="101">
        <v>139335.4</v>
      </c>
      <c r="I363" s="101">
        <v>0</v>
      </c>
      <c r="J363" s="101">
        <v>9929200.38</v>
      </c>
    </row>
    <row r="364" hidden="1" spans="1:10">
      <c r="A364" s="91" t="s">
        <v>10</v>
      </c>
      <c r="B364" s="91" t="s">
        <v>11</v>
      </c>
      <c r="C364" s="91" t="s">
        <v>15</v>
      </c>
      <c r="D364" s="92" t="s">
        <v>375</v>
      </c>
      <c r="E364" s="93">
        <v>45124</v>
      </c>
      <c r="F364" s="94">
        <v>45124</v>
      </c>
      <c r="G364" s="100">
        <v>9929200.38</v>
      </c>
      <c r="H364" s="100">
        <v>0</v>
      </c>
      <c r="I364" s="100">
        <v>130000</v>
      </c>
      <c r="J364" s="100">
        <v>9799200.38</v>
      </c>
    </row>
    <row r="365" hidden="1" spans="1:10">
      <c r="A365" s="95" t="s">
        <v>10</v>
      </c>
      <c r="B365" s="95" t="s">
        <v>11</v>
      </c>
      <c r="C365" s="95" t="s">
        <v>15</v>
      </c>
      <c r="D365" s="96" t="s">
        <v>376</v>
      </c>
      <c r="E365" s="97">
        <v>45128</v>
      </c>
      <c r="F365" s="98">
        <v>45128</v>
      </c>
      <c r="G365" s="101">
        <v>9799200.38</v>
      </c>
      <c r="H365" s="101">
        <v>0</v>
      </c>
      <c r="I365" s="101">
        <v>285000</v>
      </c>
      <c r="J365" s="101">
        <v>9514200.38</v>
      </c>
    </row>
    <row r="366" hidden="1" spans="1:10">
      <c r="A366" s="91" t="s">
        <v>10</v>
      </c>
      <c r="B366" s="91" t="s">
        <v>11</v>
      </c>
      <c r="C366" s="91" t="s">
        <v>15</v>
      </c>
      <c r="D366" s="92" t="s">
        <v>377</v>
      </c>
      <c r="E366" s="93">
        <v>45131</v>
      </c>
      <c r="F366" s="94">
        <v>45131</v>
      </c>
      <c r="G366" s="100">
        <v>9514200.38</v>
      </c>
      <c r="H366" s="100">
        <v>0</v>
      </c>
      <c r="I366" s="100">
        <v>140000</v>
      </c>
      <c r="J366" s="100">
        <v>9374200.38</v>
      </c>
    </row>
    <row r="367" spans="1:10">
      <c r="A367" s="95" t="s">
        <v>10</v>
      </c>
      <c r="B367" s="95" t="s">
        <v>11</v>
      </c>
      <c r="C367" s="95" t="s">
        <v>307</v>
      </c>
      <c r="D367" s="96" t="s">
        <v>378</v>
      </c>
      <c r="E367" s="97">
        <v>45138</v>
      </c>
      <c r="F367" s="98"/>
      <c r="G367" s="101">
        <v>9374200.38</v>
      </c>
      <c r="H367" s="101">
        <v>965</v>
      </c>
      <c r="I367" s="101">
        <v>0</v>
      </c>
      <c r="J367" s="101">
        <v>9375165.38</v>
      </c>
    </row>
    <row r="368" hidden="1" spans="1:10">
      <c r="A368" s="91" t="s">
        <v>10</v>
      </c>
      <c r="B368" s="91" t="s">
        <v>11</v>
      </c>
      <c r="C368" s="91" t="s">
        <v>15</v>
      </c>
      <c r="D368" s="92" t="s">
        <v>379</v>
      </c>
      <c r="E368" s="93">
        <v>45145</v>
      </c>
      <c r="F368" s="94"/>
      <c r="G368" s="100">
        <v>9375165.38</v>
      </c>
      <c r="H368" s="100">
        <v>0</v>
      </c>
      <c r="I368" s="100">
        <v>350000</v>
      </c>
      <c r="J368" s="100">
        <v>9025165.38</v>
      </c>
    </row>
    <row r="369" hidden="1" spans="1:10">
      <c r="A369" s="95" t="s">
        <v>10</v>
      </c>
      <c r="B369" s="95" t="s">
        <v>11</v>
      </c>
      <c r="C369" s="95" t="s">
        <v>15</v>
      </c>
      <c r="D369" s="96" t="s">
        <v>380</v>
      </c>
      <c r="E369" s="97">
        <v>45149</v>
      </c>
      <c r="F369" s="98"/>
      <c r="G369" s="101">
        <v>9025165.38</v>
      </c>
      <c r="H369" s="101">
        <v>0</v>
      </c>
      <c r="I369" s="101">
        <v>93583</v>
      </c>
      <c r="J369" s="101">
        <v>8931582.38</v>
      </c>
    </row>
    <row r="370" hidden="1" spans="1:10">
      <c r="A370" s="102"/>
      <c r="B370" s="103" t="s">
        <v>381</v>
      </c>
      <c r="C370" s="103"/>
      <c r="D370" s="103"/>
      <c r="E370" s="103"/>
      <c r="F370" s="103"/>
      <c r="G370" s="103"/>
      <c r="H370" s="103"/>
      <c r="I370" s="104" t="s">
        <v>382</v>
      </c>
      <c r="J370" s="104"/>
    </row>
  </sheetData>
  <autoFilter xmlns:etc="http://www.wps.cn/officeDocument/2017/etCustomData" ref="A5:J370" etc:filterBottomFollowUsedRange="0">
    <filterColumn colId="2">
      <customFilters>
        <customFilter operator="equal" val="Credit Journal"/>
        <customFilter operator="equal" val="Debit Journal"/>
      </customFilters>
    </filterColumn>
    <extLst/>
  </autoFilter>
  <mergeCells count="6">
    <mergeCell ref="A1:J1"/>
    <mergeCell ref="A2:J2"/>
    <mergeCell ref="A3:J3"/>
    <mergeCell ref="A4:J4"/>
    <mergeCell ref="B370:H370"/>
    <mergeCell ref="I370:J370"/>
  </mergeCells>
  <pageMargins left="0.7" right="0.7" top="0.75" bottom="0.75" header="0.3" footer="0.3"/>
  <pageSetup paperSize="9" fitToHeight="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370"/>
  <sheetViews>
    <sheetView workbookViewId="0">
      <selection activeCell="G10" sqref="G10"/>
    </sheetView>
  </sheetViews>
  <sheetFormatPr defaultColWidth="9" defaultRowHeight="15"/>
  <cols>
    <col min="1" max="1" width="18.2857142857143" customWidth="1"/>
    <col min="2" max="2" width="19.7142857142857" customWidth="1"/>
    <col min="3" max="3" width="27.7142857142857" customWidth="1"/>
    <col min="4" max="4" width="17.7142857142857" customWidth="1"/>
    <col min="5" max="5" width="18.5714285714286" customWidth="1"/>
    <col min="6" max="6" width="14.2857142857143" customWidth="1"/>
    <col min="7" max="7" width="14.4285714285714" customWidth="1"/>
    <col min="8" max="8" width="11.4285714285714" customWidth="1"/>
    <col min="9" max="9" width="19.1428571428571" customWidth="1"/>
    <col min="10" max="10" width="48.7142857142857" customWidth="1"/>
    <col min="11" max="11" width="14.2857142857143" customWidth="1"/>
    <col min="12" max="12" width="66.5714285714286" customWidth="1"/>
    <col min="13" max="17" width="14.2857142857143" customWidth="1"/>
  </cols>
  <sheetData>
    <row r="1" ht="17.25" customHeight="1" spans="1:17">
      <c r="A1" s="87" t="s">
        <v>383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</row>
    <row r="2" spans="1:17">
      <c r="A2" s="88" t="s">
        <v>384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</row>
    <row r="3" spans="1:17">
      <c r="A3" s="89" t="s">
        <v>385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</row>
    <row r="4" spans="1:17">
      <c r="A4" s="89" t="s">
        <v>386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</row>
    <row r="5" spans="1:17">
      <c r="A5" s="90" t="s">
        <v>387</v>
      </c>
      <c r="B5" s="90" t="s">
        <v>0</v>
      </c>
      <c r="C5" s="90" t="s">
        <v>1</v>
      </c>
      <c r="D5" s="90" t="s">
        <v>2</v>
      </c>
      <c r="E5" s="90" t="s">
        <v>3</v>
      </c>
      <c r="F5" s="90" t="s">
        <v>4</v>
      </c>
      <c r="G5" s="90" t="s">
        <v>388</v>
      </c>
      <c r="H5" s="90" t="s">
        <v>389</v>
      </c>
      <c r="I5" s="90" t="s">
        <v>390</v>
      </c>
      <c r="J5" s="90" t="s">
        <v>391</v>
      </c>
      <c r="K5" s="90" t="s">
        <v>392</v>
      </c>
      <c r="L5" s="90" t="s">
        <v>393</v>
      </c>
      <c r="M5" s="90" t="s">
        <v>5</v>
      </c>
      <c r="N5" s="99" t="s">
        <v>6</v>
      </c>
      <c r="O5" s="99" t="s">
        <v>7</v>
      </c>
      <c r="P5" s="99" t="s">
        <v>8</v>
      </c>
      <c r="Q5" s="99" t="s">
        <v>9</v>
      </c>
    </row>
    <row r="6" spans="1:17">
      <c r="A6" s="91" t="s">
        <v>394</v>
      </c>
      <c r="B6" s="91" t="s">
        <v>10</v>
      </c>
      <c r="C6" s="91" t="s">
        <v>11</v>
      </c>
      <c r="D6" s="91" t="s">
        <v>12</v>
      </c>
      <c r="E6" s="92" t="s">
        <v>13</v>
      </c>
      <c r="F6" s="93">
        <v>44475</v>
      </c>
      <c r="G6" s="91"/>
      <c r="H6" s="94"/>
      <c r="I6" s="91"/>
      <c r="J6" s="91" t="s">
        <v>395</v>
      </c>
      <c r="K6" s="91" t="s">
        <v>396</v>
      </c>
      <c r="L6" s="91" t="s">
        <v>397</v>
      </c>
      <c r="M6" s="94"/>
      <c r="N6" s="100">
        <v>0</v>
      </c>
      <c r="O6" s="100">
        <v>168780.03</v>
      </c>
      <c r="P6" s="100">
        <v>0</v>
      </c>
      <c r="Q6" s="100">
        <v>168780.03</v>
      </c>
    </row>
    <row r="7" spans="1:17">
      <c r="A7" s="95" t="s">
        <v>394</v>
      </c>
      <c r="B7" s="95" t="s">
        <v>10</v>
      </c>
      <c r="C7" s="95" t="s">
        <v>11</v>
      </c>
      <c r="D7" s="95" t="s">
        <v>12</v>
      </c>
      <c r="E7" s="96" t="s">
        <v>14</v>
      </c>
      <c r="F7" s="97">
        <v>44488</v>
      </c>
      <c r="G7" s="95"/>
      <c r="H7" s="98"/>
      <c r="I7" s="95"/>
      <c r="J7" s="95" t="s">
        <v>398</v>
      </c>
      <c r="K7" s="95" t="s">
        <v>396</v>
      </c>
      <c r="L7" s="95" t="s">
        <v>399</v>
      </c>
      <c r="M7" s="98"/>
      <c r="N7" s="101">
        <v>168780.03</v>
      </c>
      <c r="O7" s="101">
        <v>167350.02</v>
      </c>
      <c r="P7" s="101">
        <v>0</v>
      </c>
      <c r="Q7" s="101">
        <v>336130.05</v>
      </c>
    </row>
    <row r="8" spans="1:17">
      <c r="A8" s="91" t="s">
        <v>400</v>
      </c>
      <c r="B8" s="91" t="s">
        <v>10</v>
      </c>
      <c r="C8" s="91" t="s">
        <v>11</v>
      </c>
      <c r="D8" s="91" t="s">
        <v>15</v>
      </c>
      <c r="E8" s="92" t="s">
        <v>16</v>
      </c>
      <c r="F8" s="93">
        <v>44509</v>
      </c>
      <c r="G8" s="91"/>
      <c r="H8" s="94"/>
      <c r="I8" s="91"/>
      <c r="J8" s="91" t="s">
        <v>401</v>
      </c>
      <c r="K8" s="91" t="s">
        <v>396</v>
      </c>
      <c r="L8" s="91"/>
      <c r="M8" s="94">
        <v>44509</v>
      </c>
      <c r="N8" s="100">
        <v>336130.05</v>
      </c>
      <c r="O8" s="100">
        <v>0</v>
      </c>
      <c r="P8" s="100">
        <v>126585</v>
      </c>
      <c r="Q8" s="100">
        <v>209545.05</v>
      </c>
    </row>
    <row r="9" spans="1:17">
      <c r="A9" s="95" t="s">
        <v>394</v>
      </c>
      <c r="B9" s="95" t="s">
        <v>10</v>
      </c>
      <c r="C9" s="95" t="s">
        <v>11</v>
      </c>
      <c r="D9" s="95" t="s">
        <v>12</v>
      </c>
      <c r="E9" s="96" t="s">
        <v>17</v>
      </c>
      <c r="F9" s="97">
        <v>44510</v>
      </c>
      <c r="G9" s="95"/>
      <c r="H9" s="98"/>
      <c r="I9" s="95"/>
      <c r="J9" s="95" t="s">
        <v>402</v>
      </c>
      <c r="K9" s="95" t="s">
        <v>396</v>
      </c>
      <c r="L9" s="95" t="s">
        <v>403</v>
      </c>
      <c r="M9" s="98"/>
      <c r="N9" s="101">
        <v>209545.05</v>
      </c>
      <c r="O9" s="101">
        <v>23169.98</v>
      </c>
      <c r="P9" s="101">
        <v>0</v>
      </c>
      <c r="Q9" s="101">
        <v>232715.03</v>
      </c>
    </row>
    <row r="10" spans="1:17">
      <c r="A10" s="91" t="s">
        <v>400</v>
      </c>
      <c r="B10" s="91" t="s">
        <v>10</v>
      </c>
      <c r="C10" s="91" t="s">
        <v>11</v>
      </c>
      <c r="D10" s="91" t="s">
        <v>15</v>
      </c>
      <c r="E10" s="92" t="s">
        <v>18</v>
      </c>
      <c r="F10" s="93">
        <v>44515</v>
      </c>
      <c r="G10" s="91" t="s">
        <v>404</v>
      </c>
      <c r="H10" s="94"/>
      <c r="I10" s="91" t="s">
        <v>404</v>
      </c>
      <c r="J10" s="91" t="s">
        <v>401</v>
      </c>
      <c r="K10" s="91" t="s">
        <v>396</v>
      </c>
      <c r="L10" s="91" t="s">
        <v>405</v>
      </c>
      <c r="M10" s="94">
        <v>44515</v>
      </c>
      <c r="N10" s="100">
        <v>232715.03</v>
      </c>
      <c r="O10" s="100">
        <v>0</v>
      </c>
      <c r="P10" s="100">
        <v>50000</v>
      </c>
      <c r="Q10" s="100">
        <v>182715.03</v>
      </c>
    </row>
    <row r="11" spans="1:17">
      <c r="A11" s="95" t="s">
        <v>394</v>
      </c>
      <c r="B11" s="95" t="s">
        <v>10</v>
      </c>
      <c r="C11" s="95" t="s">
        <v>11</v>
      </c>
      <c r="D11" s="95" t="s">
        <v>12</v>
      </c>
      <c r="E11" s="96" t="s">
        <v>19</v>
      </c>
      <c r="F11" s="97">
        <v>44516</v>
      </c>
      <c r="G11" s="95"/>
      <c r="H11" s="98"/>
      <c r="I11" s="95"/>
      <c r="J11" s="95" t="s">
        <v>406</v>
      </c>
      <c r="K11" s="95" t="s">
        <v>396</v>
      </c>
      <c r="L11" s="95" t="s">
        <v>407</v>
      </c>
      <c r="M11" s="98"/>
      <c r="N11" s="101">
        <v>182715.03</v>
      </c>
      <c r="O11" s="101">
        <v>149271.87</v>
      </c>
      <c r="P11" s="101">
        <v>0</v>
      </c>
      <c r="Q11" s="101">
        <v>331986.9</v>
      </c>
    </row>
    <row r="12" spans="1:17">
      <c r="A12" s="91" t="s">
        <v>394</v>
      </c>
      <c r="B12" s="91" t="s">
        <v>10</v>
      </c>
      <c r="C12" s="91" t="s">
        <v>11</v>
      </c>
      <c r="D12" s="91" t="s">
        <v>12</v>
      </c>
      <c r="E12" s="92" t="s">
        <v>20</v>
      </c>
      <c r="F12" s="93">
        <v>44523</v>
      </c>
      <c r="G12" s="91"/>
      <c r="H12" s="94"/>
      <c r="I12" s="91"/>
      <c r="J12" s="91" t="s">
        <v>408</v>
      </c>
      <c r="K12" s="91" t="s">
        <v>396</v>
      </c>
      <c r="L12" s="91" t="s">
        <v>409</v>
      </c>
      <c r="M12" s="94"/>
      <c r="N12" s="100">
        <v>331986.9</v>
      </c>
      <c r="O12" s="100">
        <v>126257.15</v>
      </c>
      <c r="P12" s="100">
        <v>0</v>
      </c>
      <c r="Q12" s="100">
        <v>458244.05</v>
      </c>
    </row>
    <row r="13" spans="1:17">
      <c r="A13" s="95" t="s">
        <v>394</v>
      </c>
      <c r="B13" s="95" t="s">
        <v>10</v>
      </c>
      <c r="C13" s="95" t="s">
        <v>11</v>
      </c>
      <c r="D13" s="95" t="s">
        <v>12</v>
      </c>
      <c r="E13" s="96" t="s">
        <v>21</v>
      </c>
      <c r="F13" s="97">
        <v>44529</v>
      </c>
      <c r="G13" s="95"/>
      <c r="H13" s="98"/>
      <c r="I13" s="95"/>
      <c r="J13" s="95" t="s">
        <v>410</v>
      </c>
      <c r="K13" s="95" t="s">
        <v>396</v>
      </c>
      <c r="L13" s="95" t="s">
        <v>411</v>
      </c>
      <c r="M13" s="98"/>
      <c r="N13" s="101">
        <v>458244.05</v>
      </c>
      <c r="O13" s="101">
        <v>183599.63</v>
      </c>
      <c r="P13" s="101">
        <v>0</v>
      </c>
      <c r="Q13" s="101">
        <v>641843.68</v>
      </c>
    </row>
    <row r="14" spans="1:17">
      <c r="A14" s="91" t="s">
        <v>394</v>
      </c>
      <c r="B14" s="91" t="s">
        <v>10</v>
      </c>
      <c r="C14" s="91" t="s">
        <v>11</v>
      </c>
      <c r="D14" s="91" t="s">
        <v>12</v>
      </c>
      <c r="E14" s="92" t="s">
        <v>22</v>
      </c>
      <c r="F14" s="93">
        <v>44532</v>
      </c>
      <c r="G14" s="91"/>
      <c r="H14" s="94"/>
      <c r="I14" s="91"/>
      <c r="J14" s="91" t="s">
        <v>412</v>
      </c>
      <c r="K14" s="91" t="s">
        <v>396</v>
      </c>
      <c r="L14" s="91" t="s">
        <v>413</v>
      </c>
      <c r="M14" s="94"/>
      <c r="N14" s="100">
        <v>641843.68</v>
      </c>
      <c r="O14" s="100">
        <v>64207.56</v>
      </c>
      <c r="P14" s="100">
        <v>0</v>
      </c>
      <c r="Q14" s="100">
        <v>706051.24</v>
      </c>
    </row>
    <row r="15" spans="1:17">
      <c r="A15" s="95" t="s">
        <v>394</v>
      </c>
      <c r="B15" s="95" t="s">
        <v>10</v>
      </c>
      <c r="C15" s="95" t="s">
        <v>11</v>
      </c>
      <c r="D15" s="95" t="s">
        <v>12</v>
      </c>
      <c r="E15" s="96" t="s">
        <v>23</v>
      </c>
      <c r="F15" s="97">
        <v>44537</v>
      </c>
      <c r="G15" s="95"/>
      <c r="H15" s="98"/>
      <c r="I15" s="95"/>
      <c r="J15" s="95" t="s">
        <v>414</v>
      </c>
      <c r="K15" s="95" t="s">
        <v>396</v>
      </c>
      <c r="L15" s="95" t="s">
        <v>415</v>
      </c>
      <c r="M15" s="98"/>
      <c r="N15" s="101">
        <v>706051.24</v>
      </c>
      <c r="O15" s="101">
        <v>162899.94</v>
      </c>
      <c r="P15" s="101">
        <v>0</v>
      </c>
      <c r="Q15" s="101">
        <v>868951.18</v>
      </c>
    </row>
    <row r="16" spans="1:17">
      <c r="A16" s="91" t="s">
        <v>394</v>
      </c>
      <c r="B16" s="91" t="s">
        <v>10</v>
      </c>
      <c r="C16" s="91" t="s">
        <v>11</v>
      </c>
      <c r="D16" s="91" t="s">
        <v>12</v>
      </c>
      <c r="E16" s="92" t="s">
        <v>24</v>
      </c>
      <c r="F16" s="93">
        <v>44541</v>
      </c>
      <c r="G16" s="91"/>
      <c r="H16" s="94"/>
      <c r="I16" s="91"/>
      <c r="J16" s="91" t="s">
        <v>416</v>
      </c>
      <c r="K16" s="91" t="s">
        <v>396</v>
      </c>
      <c r="L16" s="91" t="s">
        <v>417</v>
      </c>
      <c r="M16" s="94"/>
      <c r="N16" s="100">
        <v>868951.18</v>
      </c>
      <c r="O16" s="100">
        <v>60009.03</v>
      </c>
      <c r="P16" s="100">
        <v>0</v>
      </c>
      <c r="Q16" s="100">
        <v>928960.21</v>
      </c>
    </row>
    <row r="17" spans="1:17">
      <c r="A17" s="95" t="s">
        <v>400</v>
      </c>
      <c r="B17" s="95" t="s">
        <v>10</v>
      </c>
      <c r="C17" s="95" t="s">
        <v>11</v>
      </c>
      <c r="D17" s="95" t="s">
        <v>15</v>
      </c>
      <c r="E17" s="96" t="s">
        <v>25</v>
      </c>
      <c r="F17" s="97">
        <v>44545</v>
      </c>
      <c r="G17" s="95" t="s">
        <v>418</v>
      </c>
      <c r="H17" s="98"/>
      <c r="I17" s="95" t="s">
        <v>418</v>
      </c>
      <c r="J17" s="95" t="s">
        <v>401</v>
      </c>
      <c r="K17" s="95" t="s">
        <v>396</v>
      </c>
      <c r="L17" s="95" t="s">
        <v>419</v>
      </c>
      <c r="M17" s="98">
        <v>44545</v>
      </c>
      <c r="N17" s="101">
        <v>928960.21</v>
      </c>
      <c r="O17" s="101">
        <v>0</v>
      </c>
      <c r="P17" s="101">
        <v>75512</v>
      </c>
      <c r="Q17" s="101">
        <v>853448.21</v>
      </c>
    </row>
    <row r="18" spans="1:17">
      <c r="A18" s="91" t="s">
        <v>394</v>
      </c>
      <c r="B18" s="91" t="s">
        <v>10</v>
      </c>
      <c r="C18" s="91" t="s">
        <v>11</v>
      </c>
      <c r="D18" s="91" t="s">
        <v>12</v>
      </c>
      <c r="E18" s="92" t="s">
        <v>26</v>
      </c>
      <c r="F18" s="93">
        <v>44547</v>
      </c>
      <c r="G18" s="91"/>
      <c r="H18" s="94"/>
      <c r="I18" s="91"/>
      <c r="J18" s="91" t="s">
        <v>420</v>
      </c>
      <c r="K18" s="91" t="s">
        <v>396</v>
      </c>
      <c r="L18" s="91" t="s">
        <v>421</v>
      </c>
      <c r="M18" s="94"/>
      <c r="N18" s="100">
        <v>853448.21</v>
      </c>
      <c r="O18" s="100">
        <v>134599.62</v>
      </c>
      <c r="P18" s="100">
        <v>0</v>
      </c>
      <c r="Q18" s="100">
        <v>988047.83</v>
      </c>
    </row>
    <row r="19" spans="1:17">
      <c r="A19" s="95" t="s">
        <v>394</v>
      </c>
      <c r="B19" s="95" t="s">
        <v>10</v>
      </c>
      <c r="C19" s="95" t="s">
        <v>11</v>
      </c>
      <c r="D19" s="95" t="s">
        <v>12</v>
      </c>
      <c r="E19" s="96" t="s">
        <v>27</v>
      </c>
      <c r="F19" s="97">
        <v>44554</v>
      </c>
      <c r="G19" s="95"/>
      <c r="H19" s="98"/>
      <c r="I19" s="95"/>
      <c r="J19" s="95" t="s">
        <v>422</v>
      </c>
      <c r="K19" s="95" t="s">
        <v>396</v>
      </c>
      <c r="L19" s="95" t="s">
        <v>423</v>
      </c>
      <c r="M19" s="98"/>
      <c r="N19" s="101">
        <v>988047.83</v>
      </c>
      <c r="O19" s="101">
        <v>235383.24</v>
      </c>
      <c r="P19" s="101">
        <v>0</v>
      </c>
      <c r="Q19" s="101">
        <v>1223431.07</v>
      </c>
    </row>
    <row r="20" spans="1:17">
      <c r="A20" s="91" t="s">
        <v>400</v>
      </c>
      <c r="B20" s="91" t="s">
        <v>10</v>
      </c>
      <c r="C20" s="91" t="s">
        <v>11</v>
      </c>
      <c r="D20" s="91" t="s">
        <v>15</v>
      </c>
      <c r="E20" s="92" t="s">
        <v>28</v>
      </c>
      <c r="F20" s="93">
        <v>44554</v>
      </c>
      <c r="G20" s="91" t="s">
        <v>424</v>
      </c>
      <c r="H20" s="94"/>
      <c r="I20" s="91" t="s">
        <v>424</v>
      </c>
      <c r="J20" s="91" t="s">
        <v>401</v>
      </c>
      <c r="K20" s="91" t="s">
        <v>396</v>
      </c>
      <c r="L20" s="91" t="s">
        <v>425</v>
      </c>
      <c r="M20" s="94">
        <v>44554</v>
      </c>
      <c r="N20" s="100">
        <v>1223431.07</v>
      </c>
      <c r="O20" s="100">
        <v>0</v>
      </c>
      <c r="P20" s="100">
        <v>15957</v>
      </c>
      <c r="Q20" s="100">
        <v>1207474.07</v>
      </c>
    </row>
    <row r="21" spans="1:17">
      <c r="A21" s="95" t="s">
        <v>394</v>
      </c>
      <c r="B21" s="95" t="s">
        <v>10</v>
      </c>
      <c r="C21" s="95" t="s">
        <v>11</v>
      </c>
      <c r="D21" s="95" t="s">
        <v>12</v>
      </c>
      <c r="E21" s="96" t="s">
        <v>29</v>
      </c>
      <c r="F21" s="97">
        <v>44557</v>
      </c>
      <c r="G21" s="95"/>
      <c r="H21" s="98"/>
      <c r="I21" s="95"/>
      <c r="J21" s="95" t="s">
        <v>426</v>
      </c>
      <c r="K21" s="95" t="s">
        <v>396</v>
      </c>
      <c r="L21" s="95" t="s">
        <v>427</v>
      </c>
      <c r="M21" s="98"/>
      <c r="N21" s="101">
        <v>1207474.07</v>
      </c>
      <c r="O21" s="101">
        <v>111010.69</v>
      </c>
      <c r="P21" s="101">
        <v>0</v>
      </c>
      <c r="Q21" s="101">
        <v>1318484.76</v>
      </c>
    </row>
    <row r="22" spans="1:17">
      <c r="A22" s="91" t="s">
        <v>394</v>
      </c>
      <c r="B22" s="91" t="s">
        <v>10</v>
      </c>
      <c r="C22" s="91" t="s">
        <v>11</v>
      </c>
      <c r="D22" s="91" t="s">
        <v>12</v>
      </c>
      <c r="E22" s="92" t="s">
        <v>30</v>
      </c>
      <c r="F22" s="93">
        <v>44561</v>
      </c>
      <c r="G22" s="91"/>
      <c r="H22" s="94"/>
      <c r="I22" s="91"/>
      <c r="J22" s="91" t="s">
        <v>428</v>
      </c>
      <c r="K22" s="91" t="s">
        <v>396</v>
      </c>
      <c r="L22" s="91" t="s">
        <v>429</v>
      </c>
      <c r="M22" s="94"/>
      <c r="N22" s="100">
        <v>1318484.76</v>
      </c>
      <c r="O22" s="100">
        <v>50455.08</v>
      </c>
      <c r="P22" s="100">
        <v>0</v>
      </c>
      <c r="Q22" s="100">
        <v>1368939.84</v>
      </c>
    </row>
    <row r="23" spans="1:17">
      <c r="A23" s="95" t="s">
        <v>400</v>
      </c>
      <c r="B23" s="95" t="s">
        <v>10</v>
      </c>
      <c r="C23" s="95" t="s">
        <v>11</v>
      </c>
      <c r="D23" s="95" t="s">
        <v>15</v>
      </c>
      <c r="E23" s="96" t="s">
        <v>31</v>
      </c>
      <c r="F23" s="97">
        <v>44573</v>
      </c>
      <c r="G23" s="95" t="s">
        <v>430</v>
      </c>
      <c r="H23" s="98"/>
      <c r="I23" s="95" t="s">
        <v>430</v>
      </c>
      <c r="J23" s="95" t="s">
        <v>401</v>
      </c>
      <c r="K23" s="95" t="s">
        <v>396</v>
      </c>
      <c r="L23" s="95" t="s">
        <v>431</v>
      </c>
      <c r="M23" s="98">
        <v>44573</v>
      </c>
      <c r="N23" s="101">
        <v>1368939.84</v>
      </c>
      <c r="O23" s="101">
        <v>0</v>
      </c>
      <c r="P23" s="101">
        <v>100000</v>
      </c>
      <c r="Q23" s="101">
        <v>1268939.84</v>
      </c>
    </row>
    <row r="24" spans="1:17">
      <c r="A24" s="91" t="s">
        <v>400</v>
      </c>
      <c r="B24" s="91" t="s">
        <v>10</v>
      </c>
      <c r="C24" s="91" t="s">
        <v>11</v>
      </c>
      <c r="D24" s="91" t="s">
        <v>15</v>
      </c>
      <c r="E24" s="92" t="s">
        <v>32</v>
      </c>
      <c r="F24" s="93">
        <v>44589</v>
      </c>
      <c r="G24" s="91" t="s">
        <v>432</v>
      </c>
      <c r="H24" s="94"/>
      <c r="I24" s="91" t="s">
        <v>432</v>
      </c>
      <c r="J24" s="91" t="s">
        <v>401</v>
      </c>
      <c r="K24" s="91" t="s">
        <v>396</v>
      </c>
      <c r="L24" s="91" t="s">
        <v>433</v>
      </c>
      <c r="M24" s="94">
        <v>44589</v>
      </c>
      <c r="N24" s="100">
        <v>1268939.84</v>
      </c>
      <c r="O24" s="100">
        <v>0</v>
      </c>
      <c r="P24" s="100">
        <v>50000</v>
      </c>
      <c r="Q24" s="100">
        <v>1218939.84</v>
      </c>
    </row>
    <row r="25" spans="1:17">
      <c r="A25" s="95" t="s">
        <v>434</v>
      </c>
      <c r="B25" s="95" t="s">
        <v>10</v>
      </c>
      <c r="C25" s="95" t="s">
        <v>11</v>
      </c>
      <c r="D25" s="95" t="s">
        <v>33</v>
      </c>
      <c r="E25" s="96" t="s">
        <v>34</v>
      </c>
      <c r="F25" s="97">
        <v>44611</v>
      </c>
      <c r="G25" s="95" t="s">
        <v>435</v>
      </c>
      <c r="H25" s="98">
        <v>44516</v>
      </c>
      <c r="I25" s="95" t="s">
        <v>436</v>
      </c>
      <c r="J25" s="95" t="s">
        <v>437</v>
      </c>
      <c r="K25" s="95" t="s">
        <v>396</v>
      </c>
      <c r="L25" s="95" t="s">
        <v>438</v>
      </c>
      <c r="M25" s="98"/>
      <c r="N25" s="101">
        <v>1218939.84</v>
      </c>
      <c r="O25" s="101">
        <v>0</v>
      </c>
      <c r="P25" s="101">
        <v>36815.07</v>
      </c>
      <c r="Q25" s="101">
        <v>1182124.77</v>
      </c>
    </row>
    <row r="26" spans="1:17">
      <c r="A26" s="91" t="s">
        <v>434</v>
      </c>
      <c r="B26" s="91" t="s">
        <v>10</v>
      </c>
      <c r="C26" s="91" t="s">
        <v>11</v>
      </c>
      <c r="D26" s="91" t="s">
        <v>33</v>
      </c>
      <c r="E26" s="92" t="s">
        <v>35</v>
      </c>
      <c r="F26" s="93">
        <v>44611</v>
      </c>
      <c r="G26" s="91" t="s">
        <v>439</v>
      </c>
      <c r="H26" s="94">
        <v>44488</v>
      </c>
      <c r="I26" s="91" t="s">
        <v>436</v>
      </c>
      <c r="J26" s="91" t="s">
        <v>440</v>
      </c>
      <c r="K26" s="91" t="s">
        <v>396</v>
      </c>
      <c r="L26" s="91" t="s">
        <v>441</v>
      </c>
      <c r="M26" s="94"/>
      <c r="N26" s="100">
        <v>1182124.77</v>
      </c>
      <c r="O26" s="100">
        <v>0</v>
      </c>
      <c r="P26" s="100">
        <v>35992.28</v>
      </c>
      <c r="Q26" s="100">
        <v>1146132.49</v>
      </c>
    </row>
    <row r="27" spans="1:17">
      <c r="A27" s="95" t="s">
        <v>434</v>
      </c>
      <c r="B27" s="95" t="s">
        <v>10</v>
      </c>
      <c r="C27" s="95" t="s">
        <v>11</v>
      </c>
      <c r="D27" s="95" t="s">
        <v>33</v>
      </c>
      <c r="E27" s="96" t="s">
        <v>36</v>
      </c>
      <c r="F27" s="97">
        <v>44611</v>
      </c>
      <c r="G27" s="95" t="s">
        <v>435</v>
      </c>
      <c r="H27" s="98">
        <v>44516</v>
      </c>
      <c r="I27" s="95" t="s">
        <v>436</v>
      </c>
      <c r="J27" s="95" t="s">
        <v>442</v>
      </c>
      <c r="K27" s="95" t="s">
        <v>396</v>
      </c>
      <c r="L27" s="95" t="s">
        <v>443</v>
      </c>
      <c r="M27" s="98"/>
      <c r="N27" s="101">
        <v>1146132.49</v>
      </c>
      <c r="O27" s="101">
        <v>0</v>
      </c>
      <c r="P27" s="101">
        <v>37003.56</v>
      </c>
      <c r="Q27" s="101">
        <v>1109128.93</v>
      </c>
    </row>
    <row r="28" spans="1:17">
      <c r="A28" s="91" t="s">
        <v>434</v>
      </c>
      <c r="B28" s="91" t="s">
        <v>10</v>
      </c>
      <c r="C28" s="91" t="s">
        <v>11</v>
      </c>
      <c r="D28" s="91" t="s">
        <v>33</v>
      </c>
      <c r="E28" s="92" t="s">
        <v>37</v>
      </c>
      <c r="F28" s="93">
        <v>44617</v>
      </c>
      <c r="G28" s="91" t="s">
        <v>444</v>
      </c>
      <c r="H28" s="94">
        <v>44516</v>
      </c>
      <c r="I28" s="91" t="s">
        <v>445</v>
      </c>
      <c r="J28" s="91" t="s">
        <v>446</v>
      </c>
      <c r="K28" s="91" t="s">
        <v>396</v>
      </c>
      <c r="L28" s="91" t="s">
        <v>447</v>
      </c>
      <c r="M28" s="94"/>
      <c r="N28" s="100">
        <v>1109128.93</v>
      </c>
      <c r="O28" s="100">
        <v>0</v>
      </c>
      <c r="P28" s="100">
        <v>37376.84</v>
      </c>
      <c r="Q28" s="100">
        <v>1071752.09</v>
      </c>
    </row>
    <row r="29" spans="1:17">
      <c r="A29" s="95" t="s">
        <v>434</v>
      </c>
      <c r="B29" s="95" t="s">
        <v>10</v>
      </c>
      <c r="C29" s="95" t="s">
        <v>11</v>
      </c>
      <c r="D29" s="95" t="s">
        <v>33</v>
      </c>
      <c r="E29" s="96" t="s">
        <v>38</v>
      </c>
      <c r="F29" s="97">
        <v>44617</v>
      </c>
      <c r="G29" s="95" t="s">
        <v>435</v>
      </c>
      <c r="H29" s="98">
        <v>44516</v>
      </c>
      <c r="I29" s="95" t="s">
        <v>445</v>
      </c>
      <c r="J29" s="95" t="s">
        <v>448</v>
      </c>
      <c r="K29" s="95" t="s">
        <v>396</v>
      </c>
      <c r="L29" s="95" t="s">
        <v>449</v>
      </c>
      <c r="M29" s="98"/>
      <c r="N29" s="101">
        <v>1071752.09</v>
      </c>
      <c r="O29" s="101">
        <v>0</v>
      </c>
      <c r="P29" s="101">
        <v>35170.96</v>
      </c>
      <c r="Q29" s="101">
        <v>1036581.13</v>
      </c>
    </row>
    <row r="30" spans="1:17">
      <c r="A30" s="91" t="s">
        <v>434</v>
      </c>
      <c r="B30" s="91" t="s">
        <v>10</v>
      </c>
      <c r="C30" s="91" t="s">
        <v>11</v>
      </c>
      <c r="D30" s="91" t="s">
        <v>33</v>
      </c>
      <c r="E30" s="92" t="s">
        <v>39</v>
      </c>
      <c r="F30" s="93">
        <v>44617</v>
      </c>
      <c r="G30" s="91" t="s">
        <v>435</v>
      </c>
      <c r="H30" s="94">
        <v>44516</v>
      </c>
      <c r="I30" s="91" t="s">
        <v>450</v>
      </c>
      <c r="J30" s="91" t="s">
        <v>451</v>
      </c>
      <c r="K30" s="91" t="s">
        <v>396</v>
      </c>
      <c r="L30" s="91" t="s">
        <v>452</v>
      </c>
      <c r="M30" s="94"/>
      <c r="N30" s="100">
        <v>1036581.13</v>
      </c>
      <c r="O30" s="100">
        <v>0</v>
      </c>
      <c r="P30" s="100">
        <v>36243.58</v>
      </c>
      <c r="Q30" s="100">
        <v>1000337.55</v>
      </c>
    </row>
    <row r="31" spans="1:17">
      <c r="A31" s="95" t="s">
        <v>434</v>
      </c>
      <c r="B31" s="95" t="s">
        <v>10</v>
      </c>
      <c r="C31" s="95" t="s">
        <v>11</v>
      </c>
      <c r="D31" s="95" t="s">
        <v>33</v>
      </c>
      <c r="E31" s="96" t="s">
        <v>40</v>
      </c>
      <c r="F31" s="97">
        <v>44617</v>
      </c>
      <c r="G31" s="95" t="s">
        <v>444</v>
      </c>
      <c r="H31" s="98">
        <v>44523</v>
      </c>
      <c r="I31" s="95" t="s">
        <v>453</v>
      </c>
      <c r="J31" s="95" t="s">
        <v>454</v>
      </c>
      <c r="K31" s="95" t="s">
        <v>396</v>
      </c>
      <c r="L31" s="95" t="s">
        <v>455</v>
      </c>
      <c r="M31" s="98"/>
      <c r="N31" s="101">
        <v>1000337.55</v>
      </c>
      <c r="O31" s="101">
        <v>0</v>
      </c>
      <c r="P31" s="101">
        <v>36291.49</v>
      </c>
      <c r="Q31" s="101">
        <v>964046.06</v>
      </c>
    </row>
    <row r="32" spans="1:17">
      <c r="A32" s="91" t="s">
        <v>434</v>
      </c>
      <c r="B32" s="91" t="s">
        <v>10</v>
      </c>
      <c r="C32" s="91" t="s">
        <v>11</v>
      </c>
      <c r="D32" s="91" t="s">
        <v>33</v>
      </c>
      <c r="E32" s="92" t="s">
        <v>41</v>
      </c>
      <c r="F32" s="93">
        <v>44617</v>
      </c>
      <c r="G32" s="91" t="s">
        <v>444</v>
      </c>
      <c r="H32" s="94">
        <v>44516</v>
      </c>
      <c r="I32" s="91" t="s">
        <v>445</v>
      </c>
      <c r="J32" s="91" t="s">
        <v>456</v>
      </c>
      <c r="K32" s="91" t="s">
        <v>396</v>
      </c>
      <c r="L32" s="91" t="s">
        <v>457</v>
      </c>
      <c r="M32" s="94"/>
      <c r="N32" s="100">
        <v>964046.06</v>
      </c>
      <c r="O32" s="100">
        <v>0</v>
      </c>
      <c r="P32" s="100">
        <v>36767.21</v>
      </c>
      <c r="Q32" s="100">
        <v>927278.85</v>
      </c>
    </row>
    <row r="33" spans="1:17">
      <c r="A33" s="95" t="s">
        <v>400</v>
      </c>
      <c r="B33" s="95" t="s">
        <v>10</v>
      </c>
      <c r="C33" s="95" t="s">
        <v>11</v>
      </c>
      <c r="D33" s="95" t="s">
        <v>15</v>
      </c>
      <c r="E33" s="96" t="s">
        <v>42</v>
      </c>
      <c r="F33" s="97">
        <v>44621</v>
      </c>
      <c r="G33" s="95" t="s">
        <v>458</v>
      </c>
      <c r="H33" s="98"/>
      <c r="I33" s="95" t="s">
        <v>458</v>
      </c>
      <c r="J33" s="95" t="s">
        <v>401</v>
      </c>
      <c r="K33" s="95" t="s">
        <v>396</v>
      </c>
      <c r="L33" s="95" t="s">
        <v>459</v>
      </c>
      <c r="M33" s="98">
        <v>44621</v>
      </c>
      <c r="N33" s="101">
        <v>927278.85</v>
      </c>
      <c r="O33" s="101">
        <v>0</v>
      </c>
      <c r="P33" s="101">
        <v>50000</v>
      </c>
      <c r="Q33" s="101">
        <v>877278.85</v>
      </c>
    </row>
    <row r="34" spans="1:17">
      <c r="A34" s="91" t="s">
        <v>434</v>
      </c>
      <c r="B34" s="91" t="s">
        <v>10</v>
      </c>
      <c r="C34" s="91" t="s">
        <v>11</v>
      </c>
      <c r="D34" s="91" t="s">
        <v>33</v>
      </c>
      <c r="E34" s="92" t="s">
        <v>43</v>
      </c>
      <c r="F34" s="93">
        <v>44625</v>
      </c>
      <c r="G34" s="91" t="s">
        <v>460</v>
      </c>
      <c r="H34" s="94">
        <v>44529</v>
      </c>
      <c r="I34" s="91" t="s">
        <v>461</v>
      </c>
      <c r="J34" s="91" t="s">
        <v>462</v>
      </c>
      <c r="K34" s="91" t="s">
        <v>396</v>
      </c>
      <c r="L34" s="91" t="s">
        <v>463</v>
      </c>
      <c r="M34" s="94"/>
      <c r="N34" s="100">
        <v>877278.85</v>
      </c>
      <c r="O34" s="100">
        <v>0</v>
      </c>
      <c r="P34" s="100">
        <v>35923.45</v>
      </c>
      <c r="Q34" s="100">
        <v>841355.4</v>
      </c>
    </row>
    <row r="35" spans="1:17">
      <c r="A35" s="95" t="s">
        <v>434</v>
      </c>
      <c r="B35" s="95" t="s">
        <v>10</v>
      </c>
      <c r="C35" s="95" t="s">
        <v>11</v>
      </c>
      <c r="D35" s="95" t="s">
        <v>33</v>
      </c>
      <c r="E35" s="96" t="s">
        <v>44</v>
      </c>
      <c r="F35" s="97">
        <v>44627</v>
      </c>
      <c r="G35" s="95" t="s">
        <v>460</v>
      </c>
      <c r="H35" s="98">
        <v>44529</v>
      </c>
      <c r="I35" s="95" t="s">
        <v>464</v>
      </c>
      <c r="J35" s="95" t="s">
        <v>465</v>
      </c>
      <c r="K35" s="95" t="s">
        <v>396</v>
      </c>
      <c r="L35" s="95" t="s">
        <v>466</v>
      </c>
      <c r="M35" s="98"/>
      <c r="N35" s="101">
        <v>841355.4</v>
      </c>
      <c r="O35" s="101">
        <v>0</v>
      </c>
      <c r="P35" s="101">
        <v>37466.54</v>
      </c>
      <c r="Q35" s="101">
        <v>803888.86</v>
      </c>
    </row>
    <row r="36" spans="1:17">
      <c r="A36" s="91" t="s">
        <v>434</v>
      </c>
      <c r="B36" s="91" t="s">
        <v>10</v>
      </c>
      <c r="C36" s="91" t="s">
        <v>11</v>
      </c>
      <c r="D36" s="91" t="s">
        <v>33</v>
      </c>
      <c r="E36" s="92" t="s">
        <v>45</v>
      </c>
      <c r="F36" s="93">
        <v>44629</v>
      </c>
      <c r="G36" s="91" t="s">
        <v>460</v>
      </c>
      <c r="H36" s="94">
        <v>44529</v>
      </c>
      <c r="I36" s="91" t="s">
        <v>464</v>
      </c>
      <c r="J36" s="91" t="s">
        <v>467</v>
      </c>
      <c r="K36" s="91" t="s">
        <v>396</v>
      </c>
      <c r="L36" s="91" t="s">
        <v>468</v>
      </c>
      <c r="M36" s="94"/>
      <c r="N36" s="100">
        <v>803888.86</v>
      </c>
      <c r="O36" s="100">
        <v>0</v>
      </c>
      <c r="P36" s="100">
        <v>37185.34</v>
      </c>
      <c r="Q36" s="100">
        <v>766703.52</v>
      </c>
    </row>
    <row r="37" spans="1:17">
      <c r="A37" s="95" t="s">
        <v>434</v>
      </c>
      <c r="B37" s="95" t="s">
        <v>10</v>
      </c>
      <c r="C37" s="95" t="s">
        <v>11</v>
      </c>
      <c r="D37" s="95" t="s">
        <v>33</v>
      </c>
      <c r="E37" s="96" t="s">
        <v>46</v>
      </c>
      <c r="F37" s="97">
        <v>44630</v>
      </c>
      <c r="G37" s="95" t="s">
        <v>460</v>
      </c>
      <c r="H37" s="98">
        <v>44529</v>
      </c>
      <c r="I37" s="95" t="s">
        <v>469</v>
      </c>
      <c r="J37" s="95" t="s">
        <v>470</v>
      </c>
      <c r="K37" s="95" t="s">
        <v>396</v>
      </c>
      <c r="L37" s="95" t="s">
        <v>471</v>
      </c>
      <c r="M37" s="98"/>
      <c r="N37" s="101">
        <v>766703.52</v>
      </c>
      <c r="O37" s="101">
        <v>0</v>
      </c>
      <c r="P37" s="101">
        <v>37337.17</v>
      </c>
      <c r="Q37" s="101">
        <v>729366.35</v>
      </c>
    </row>
    <row r="38" spans="1:17">
      <c r="A38" s="91" t="s">
        <v>434</v>
      </c>
      <c r="B38" s="91" t="s">
        <v>10</v>
      </c>
      <c r="C38" s="91" t="s">
        <v>11</v>
      </c>
      <c r="D38" s="91" t="s">
        <v>33</v>
      </c>
      <c r="E38" s="92" t="s">
        <v>47</v>
      </c>
      <c r="F38" s="93">
        <v>44631</v>
      </c>
      <c r="G38" s="91" t="s">
        <v>460</v>
      </c>
      <c r="H38" s="94">
        <v>44529</v>
      </c>
      <c r="I38" s="91" t="s">
        <v>472</v>
      </c>
      <c r="J38" s="91" t="s">
        <v>473</v>
      </c>
      <c r="K38" s="91" t="s">
        <v>396</v>
      </c>
      <c r="L38" s="91" t="s">
        <v>474</v>
      </c>
      <c r="M38" s="94"/>
      <c r="N38" s="100">
        <v>729366.35</v>
      </c>
      <c r="O38" s="100">
        <v>0</v>
      </c>
      <c r="P38" s="100">
        <v>37315.51</v>
      </c>
      <c r="Q38" s="100">
        <v>692050.84</v>
      </c>
    </row>
    <row r="39" spans="1:17">
      <c r="A39" s="95" t="s">
        <v>434</v>
      </c>
      <c r="B39" s="95" t="s">
        <v>10</v>
      </c>
      <c r="C39" s="95" t="s">
        <v>11</v>
      </c>
      <c r="D39" s="95" t="s">
        <v>33</v>
      </c>
      <c r="E39" s="96" t="s">
        <v>48</v>
      </c>
      <c r="F39" s="97">
        <v>44636</v>
      </c>
      <c r="G39" s="95" t="s">
        <v>475</v>
      </c>
      <c r="H39" s="98">
        <v>44532</v>
      </c>
      <c r="I39" s="95" t="s">
        <v>476</v>
      </c>
      <c r="J39" s="95" t="s">
        <v>477</v>
      </c>
      <c r="K39" s="95" t="s">
        <v>396</v>
      </c>
      <c r="L39" s="95" t="s">
        <v>478</v>
      </c>
      <c r="M39" s="98"/>
      <c r="N39" s="101">
        <v>692050.84</v>
      </c>
      <c r="O39" s="101">
        <v>0</v>
      </c>
      <c r="P39" s="101">
        <v>37720.03</v>
      </c>
      <c r="Q39" s="101">
        <v>654330.81</v>
      </c>
    </row>
    <row r="40" spans="1:17">
      <c r="A40" s="91" t="s">
        <v>400</v>
      </c>
      <c r="B40" s="91" t="s">
        <v>10</v>
      </c>
      <c r="C40" s="91" t="s">
        <v>11</v>
      </c>
      <c r="D40" s="91" t="s">
        <v>15</v>
      </c>
      <c r="E40" s="92" t="s">
        <v>49</v>
      </c>
      <c r="F40" s="93">
        <v>44638</v>
      </c>
      <c r="G40" s="91" t="s">
        <v>479</v>
      </c>
      <c r="H40" s="94"/>
      <c r="I40" s="91" t="s">
        <v>479</v>
      </c>
      <c r="J40" s="91" t="s">
        <v>401</v>
      </c>
      <c r="K40" s="91" t="s">
        <v>396</v>
      </c>
      <c r="L40" s="91" t="s">
        <v>480</v>
      </c>
      <c r="M40" s="94">
        <v>44638</v>
      </c>
      <c r="N40" s="100">
        <v>654330.81</v>
      </c>
      <c r="O40" s="100">
        <v>0</v>
      </c>
      <c r="P40" s="100">
        <v>100000</v>
      </c>
      <c r="Q40" s="100">
        <v>554330.81</v>
      </c>
    </row>
    <row r="41" spans="1:17">
      <c r="A41" s="95" t="s">
        <v>434</v>
      </c>
      <c r="B41" s="95" t="s">
        <v>10</v>
      </c>
      <c r="C41" s="95" t="s">
        <v>11</v>
      </c>
      <c r="D41" s="95" t="s">
        <v>33</v>
      </c>
      <c r="E41" s="96" t="s">
        <v>50</v>
      </c>
      <c r="F41" s="97">
        <v>44645</v>
      </c>
      <c r="G41" s="95" t="s">
        <v>481</v>
      </c>
      <c r="H41" s="98">
        <v>44541</v>
      </c>
      <c r="I41" s="95" t="s">
        <v>482</v>
      </c>
      <c r="J41" s="95" t="s">
        <v>483</v>
      </c>
      <c r="K41" s="95" t="s">
        <v>396</v>
      </c>
      <c r="L41" s="95" t="s">
        <v>484</v>
      </c>
      <c r="M41" s="98"/>
      <c r="N41" s="101">
        <v>554330.81</v>
      </c>
      <c r="O41" s="101">
        <v>0</v>
      </c>
      <c r="P41" s="101">
        <v>37245.68</v>
      </c>
      <c r="Q41" s="101">
        <v>517085.13</v>
      </c>
    </row>
    <row r="42" spans="1:17">
      <c r="A42" s="91" t="s">
        <v>400</v>
      </c>
      <c r="B42" s="91" t="s">
        <v>10</v>
      </c>
      <c r="C42" s="91" t="s">
        <v>11</v>
      </c>
      <c r="D42" s="91" t="s">
        <v>15</v>
      </c>
      <c r="E42" s="92" t="s">
        <v>51</v>
      </c>
      <c r="F42" s="93">
        <v>44645</v>
      </c>
      <c r="G42" s="91" t="s">
        <v>485</v>
      </c>
      <c r="H42" s="94"/>
      <c r="I42" s="91" t="s">
        <v>485</v>
      </c>
      <c r="J42" s="91" t="s">
        <v>401</v>
      </c>
      <c r="K42" s="91" t="s">
        <v>396</v>
      </c>
      <c r="L42" s="91" t="s">
        <v>486</v>
      </c>
      <c r="M42" s="94">
        <v>44645</v>
      </c>
      <c r="N42" s="100">
        <v>517085.13</v>
      </c>
      <c r="O42" s="100">
        <v>0</v>
      </c>
      <c r="P42" s="100">
        <v>100000</v>
      </c>
      <c r="Q42" s="100">
        <v>417085.13</v>
      </c>
    </row>
    <row r="43" spans="1:17">
      <c r="A43" s="95" t="s">
        <v>400</v>
      </c>
      <c r="B43" s="95" t="s">
        <v>10</v>
      </c>
      <c r="C43" s="95" t="s">
        <v>11</v>
      </c>
      <c r="D43" s="95" t="s">
        <v>15</v>
      </c>
      <c r="E43" s="96" t="s">
        <v>52</v>
      </c>
      <c r="F43" s="97">
        <v>44650</v>
      </c>
      <c r="G43" s="95" t="s">
        <v>487</v>
      </c>
      <c r="H43" s="98"/>
      <c r="I43" s="95" t="s">
        <v>487</v>
      </c>
      <c r="J43" s="95" t="s">
        <v>401</v>
      </c>
      <c r="K43" s="95" t="s">
        <v>396</v>
      </c>
      <c r="L43" s="95" t="s">
        <v>488</v>
      </c>
      <c r="M43" s="98">
        <v>44650</v>
      </c>
      <c r="N43" s="101">
        <v>417085.13</v>
      </c>
      <c r="O43" s="101">
        <v>0</v>
      </c>
      <c r="P43" s="101">
        <v>100000</v>
      </c>
      <c r="Q43" s="101">
        <v>317085.13</v>
      </c>
    </row>
    <row r="44" spans="1:17">
      <c r="A44" s="91" t="s">
        <v>400</v>
      </c>
      <c r="B44" s="91" t="s">
        <v>10</v>
      </c>
      <c r="C44" s="91" t="s">
        <v>11</v>
      </c>
      <c r="D44" s="91" t="s">
        <v>15</v>
      </c>
      <c r="E44" s="92" t="s">
        <v>53</v>
      </c>
      <c r="F44" s="93">
        <v>44663</v>
      </c>
      <c r="G44" s="91" t="s">
        <v>489</v>
      </c>
      <c r="H44" s="94"/>
      <c r="I44" s="91" t="s">
        <v>489</v>
      </c>
      <c r="J44" s="91" t="s">
        <v>401</v>
      </c>
      <c r="K44" s="91" t="s">
        <v>396</v>
      </c>
      <c r="L44" s="91" t="s">
        <v>490</v>
      </c>
      <c r="M44" s="94">
        <v>44663</v>
      </c>
      <c r="N44" s="100">
        <v>317085.13</v>
      </c>
      <c r="O44" s="100">
        <v>0</v>
      </c>
      <c r="P44" s="100">
        <v>50000</v>
      </c>
      <c r="Q44" s="100">
        <v>267085.13</v>
      </c>
    </row>
    <row r="45" spans="1:17">
      <c r="A45" s="95" t="s">
        <v>434</v>
      </c>
      <c r="B45" s="95" t="s">
        <v>10</v>
      </c>
      <c r="C45" s="95" t="s">
        <v>11</v>
      </c>
      <c r="D45" s="95" t="s">
        <v>12</v>
      </c>
      <c r="E45" s="96" t="s">
        <v>54</v>
      </c>
      <c r="F45" s="97">
        <v>44670</v>
      </c>
      <c r="G45" s="95"/>
      <c r="H45" s="98"/>
      <c r="I45" s="95"/>
      <c r="J45" s="95" t="s">
        <v>491</v>
      </c>
      <c r="K45" s="95" t="s">
        <v>396</v>
      </c>
      <c r="L45" s="95" t="s">
        <v>492</v>
      </c>
      <c r="M45" s="98"/>
      <c r="N45" s="101">
        <v>267085.13</v>
      </c>
      <c r="O45" s="101">
        <v>135389.95</v>
      </c>
      <c r="P45" s="101">
        <v>0</v>
      </c>
      <c r="Q45" s="101">
        <v>402475.08</v>
      </c>
    </row>
    <row r="46" spans="1:17">
      <c r="A46" s="91" t="s">
        <v>434</v>
      </c>
      <c r="B46" s="91" t="s">
        <v>10</v>
      </c>
      <c r="C46" s="91" t="s">
        <v>11</v>
      </c>
      <c r="D46" s="91" t="s">
        <v>33</v>
      </c>
      <c r="E46" s="92" t="s">
        <v>55</v>
      </c>
      <c r="F46" s="93">
        <v>44671</v>
      </c>
      <c r="G46" s="91" t="s">
        <v>493</v>
      </c>
      <c r="H46" s="94">
        <v>44554</v>
      </c>
      <c r="I46" s="91" t="s">
        <v>494</v>
      </c>
      <c r="J46" s="91" t="s">
        <v>495</v>
      </c>
      <c r="K46" s="91" t="s">
        <v>396</v>
      </c>
      <c r="L46" s="91" t="s">
        <v>496</v>
      </c>
      <c r="M46" s="94"/>
      <c r="N46" s="100">
        <v>402475.08</v>
      </c>
      <c r="O46" s="100">
        <v>0</v>
      </c>
      <c r="P46" s="100">
        <v>37702.83</v>
      </c>
      <c r="Q46" s="100">
        <v>364772.25</v>
      </c>
    </row>
    <row r="47" spans="1:17">
      <c r="A47" s="95" t="s">
        <v>434</v>
      </c>
      <c r="B47" s="95" t="s">
        <v>10</v>
      </c>
      <c r="C47" s="95" t="s">
        <v>11</v>
      </c>
      <c r="D47" s="95" t="s">
        <v>33</v>
      </c>
      <c r="E47" s="96" t="s">
        <v>56</v>
      </c>
      <c r="F47" s="97">
        <v>44671</v>
      </c>
      <c r="G47" s="95" t="s">
        <v>493</v>
      </c>
      <c r="H47" s="98">
        <v>44554</v>
      </c>
      <c r="I47" s="95" t="s">
        <v>497</v>
      </c>
      <c r="J47" s="95" t="s">
        <v>498</v>
      </c>
      <c r="K47" s="95" t="s">
        <v>396</v>
      </c>
      <c r="L47" s="95" t="s">
        <v>499</v>
      </c>
      <c r="M47" s="98"/>
      <c r="N47" s="101">
        <v>364772.25</v>
      </c>
      <c r="O47" s="101">
        <v>0</v>
      </c>
      <c r="P47" s="101">
        <v>36526.45</v>
      </c>
      <c r="Q47" s="101">
        <v>328245.8</v>
      </c>
    </row>
    <row r="48" spans="1:17">
      <c r="A48" s="91" t="s">
        <v>434</v>
      </c>
      <c r="B48" s="91" t="s">
        <v>10</v>
      </c>
      <c r="C48" s="91" t="s">
        <v>11</v>
      </c>
      <c r="D48" s="91" t="s">
        <v>33</v>
      </c>
      <c r="E48" s="92" t="s">
        <v>57</v>
      </c>
      <c r="F48" s="93">
        <v>44671</v>
      </c>
      <c r="G48" s="91" t="s">
        <v>493</v>
      </c>
      <c r="H48" s="94">
        <v>44554</v>
      </c>
      <c r="I48" s="91" t="s">
        <v>500</v>
      </c>
      <c r="J48" s="91" t="s">
        <v>501</v>
      </c>
      <c r="K48" s="91" t="s">
        <v>396</v>
      </c>
      <c r="L48" s="91" t="s">
        <v>502</v>
      </c>
      <c r="M48" s="94"/>
      <c r="N48" s="100">
        <v>328245.8</v>
      </c>
      <c r="O48" s="100">
        <v>0</v>
      </c>
      <c r="P48" s="100">
        <v>39849.38</v>
      </c>
      <c r="Q48" s="100">
        <v>288396.42</v>
      </c>
    </row>
    <row r="49" spans="1:17">
      <c r="A49" s="95" t="s">
        <v>434</v>
      </c>
      <c r="B49" s="95" t="s">
        <v>10</v>
      </c>
      <c r="C49" s="95" t="s">
        <v>11</v>
      </c>
      <c r="D49" s="95" t="s">
        <v>12</v>
      </c>
      <c r="E49" s="96" t="s">
        <v>58</v>
      </c>
      <c r="F49" s="97">
        <v>44672</v>
      </c>
      <c r="G49" s="95"/>
      <c r="H49" s="98"/>
      <c r="I49" s="95"/>
      <c r="J49" s="95" t="s">
        <v>503</v>
      </c>
      <c r="K49" s="95" t="s">
        <v>396</v>
      </c>
      <c r="L49" s="95" t="s">
        <v>504</v>
      </c>
      <c r="M49" s="98"/>
      <c r="N49" s="101">
        <v>288396.42</v>
      </c>
      <c r="O49" s="101">
        <v>175442.53</v>
      </c>
      <c r="P49" s="101">
        <v>0</v>
      </c>
      <c r="Q49" s="101">
        <v>463838.95</v>
      </c>
    </row>
    <row r="50" spans="1:17">
      <c r="A50" s="91" t="s">
        <v>434</v>
      </c>
      <c r="B50" s="91" t="s">
        <v>10</v>
      </c>
      <c r="C50" s="91" t="s">
        <v>11</v>
      </c>
      <c r="D50" s="91" t="s">
        <v>12</v>
      </c>
      <c r="E50" s="92" t="s">
        <v>59</v>
      </c>
      <c r="F50" s="93">
        <v>44679</v>
      </c>
      <c r="G50" s="91"/>
      <c r="H50" s="94"/>
      <c r="I50" s="91"/>
      <c r="J50" s="91" t="s">
        <v>505</v>
      </c>
      <c r="K50" s="91" t="s">
        <v>396</v>
      </c>
      <c r="L50" s="91" t="s">
        <v>506</v>
      </c>
      <c r="M50" s="94"/>
      <c r="N50" s="100">
        <v>463838.95</v>
      </c>
      <c r="O50" s="100">
        <v>198540.24</v>
      </c>
      <c r="P50" s="100">
        <v>0</v>
      </c>
      <c r="Q50" s="100">
        <v>662379.19</v>
      </c>
    </row>
    <row r="51" spans="1:17">
      <c r="A51" s="95" t="s">
        <v>434</v>
      </c>
      <c r="B51" s="95" t="s">
        <v>10</v>
      </c>
      <c r="C51" s="95" t="s">
        <v>11</v>
      </c>
      <c r="D51" s="95" t="s">
        <v>12</v>
      </c>
      <c r="E51" s="96" t="s">
        <v>60</v>
      </c>
      <c r="F51" s="97">
        <v>44680</v>
      </c>
      <c r="G51" s="95"/>
      <c r="H51" s="98"/>
      <c r="I51" s="95"/>
      <c r="J51" s="95" t="s">
        <v>507</v>
      </c>
      <c r="K51" s="95" t="s">
        <v>396</v>
      </c>
      <c r="L51" s="95" t="s">
        <v>508</v>
      </c>
      <c r="M51" s="98"/>
      <c r="N51" s="101">
        <v>662379.19</v>
      </c>
      <c r="O51" s="101">
        <v>233090.07</v>
      </c>
      <c r="P51" s="101">
        <v>0</v>
      </c>
      <c r="Q51" s="101">
        <v>895469.26</v>
      </c>
    </row>
    <row r="52" spans="1:17">
      <c r="A52" s="91" t="s">
        <v>434</v>
      </c>
      <c r="B52" s="91" t="s">
        <v>10</v>
      </c>
      <c r="C52" s="91" t="s">
        <v>11</v>
      </c>
      <c r="D52" s="91" t="s">
        <v>12</v>
      </c>
      <c r="E52" s="92" t="s">
        <v>61</v>
      </c>
      <c r="F52" s="93">
        <v>44681</v>
      </c>
      <c r="G52" s="91"/>
      <c r="H52" s="94"/>
      <c r="I52" s="91"/>
      <c r="J52" s="91" t="s">
        <v>509</v>
      </c>
      <c r="K52" s="91" t="s">
        <v>396</v>
      </c>
      <c r="L52" s="91" t="s">
        <v>510</v>
      </c>
      <c r="M52" s="94"/>
      <c r="N52" s="100">
        <v>895469.26</v>
      </c>
      <c r="O52" s="100">
        <v>272308.31</v>
      </c>
      <c r="P52" s="100">
        <v>0</v>
      </c>
      <c r="Q52" s="100">
        <v>1167777.57</v>
      </c>
    </row>
    <row r="53" spans="1:17">
      <c r="A53" s="95" t="s">
        <v>434</v>
      </c>
      <c r="B53" s="95" t="s">
        <v>10</v>
      </c>
      <c r="C53" s="95" t="s">
        <v>11</v>
      </c>
      <c r="D53" s="95" t="s">
        <v>12</v>
      </c>
      <c r="E53" s="96" t="s">
        <v>62</v>
      </c>
      <c r="F53" s="97">
        <v>44683</v>
      </c>
      <c r="G53" s="95"/>
      <c r="H53" s="98"/>
      <c r="I53" s="95"/>
      <c r="J53" s="95" t="s">
        <v>511</v>
      </c>
      <c r="K53" s="95" t="s">
        <v>396</v>
      </c>
      <c r="L53" s="95" t="s">
        <v>512</v>
      </c>
      <c r="M53" s="98"/>
      <c r="N53" s="101">
        <v>1167777.57</v>
      </c>
      <c r="O53" s="101">
        <v>163218.4</v>
      </c>
      <c r="P53" s="101">
        <v>0</v>
      </c>
      <c r="Q53" s="101">
        <v>1330995.97</v>
      </c>
    </row>
    <row r="54" spans="1:17">
      <c r="A54" s="91" t="s">
        <v>434</v>
      </c>
      <c r="B54" s="91" t="s">
        <v>10</v>
      </c>
      <c r="C54" s="91" t="s">
        <v>11</v>
      </c>
      <c r="D54" s="91" t="s">
        <v>12</v>
      </c>
      <c r="E54" s="92" t="s">
        <v>63</v>
      </c>
      <c r="F54" s="93">
        <v>44686</v>
      </c>
      <c r="G54" s="91"/>
      <c r="H54" s="94"/>
      <c r="I54" s="91"/>
      <c r="J54" s="91" t="s">
        <v>513</v>
      </c>
      <c r="K54" s="91" t="s">
        <v>396</v>
      </c>
      <c r="L54" s="91" t="s">
        <v>514</v>
      </c>
      <c r="M54" s="94"/>
      <c r="N54" s="100">
        <v>1330995.97</v>
      </c>
      <c r="O54" s="100">
        <v>187559.33</v>
      </c>
      <c r="P54" s="100">
        <v>0</v>
      </c>
      <c r="Q54" s="100">
        <v>1518555.3</v>
      </c>
    </row>
    <row r="55" spans="1:17">
      <c r="A55" s="95" t="s">
        <v>400</v>
      </c>
      <c r="B55" s="95" t="s">
        <v>10</v>
      </c>
      <c r="C55" s="95" t="s">
        <v>11</v>
      </c>
      <c r="D55" s="95" t="s">
        <v>15</v>
      </c>
      <c r="E55" s="96" t="s">
        <v>64</v>
      </c>
      <c r="F55" s="97">
        <v>44691</v>
      </c>
      <c r="G55" s="95" t="s">
        <v>515</v>
      </c>
      <c r="H55" s="98"/>
      <c r="I55" s="95" t="s">
        <v>515</v>
      </c>
      <c r="J55" s="95" t="s">
        <v>401</v>
      </c>
      <c r="K55" s="95" t="s">
        <v>396</v>
      </c>
      <c r="L55" s="95" t="s">
        <v>516</v>
      </c>
      <c r="M55" s="98">
        <v>44691</v>
      </c>
      <c r="N55" s="101">
        <v>1518555.3</v>
      </c>
      <c r="O55" s="101">
        <v>0</v>
      </c>
      <c r="P55" s="101">
        <v>35000</v>
      </c>
      <c r="Q55" s="101">
        <v>1483555.3</v>
      </c>
    </row>
    <row r="56" spans="1:17">
      <c r="A56" s="91" t="s">
        <v>434</v>
      </c>
      <c r="B56" s="91" t="s">
        <v>10</v>
      </c>
      <c r="C56" s="91" t="s">
        <v>11</v>
      </c>
      <c r="D56" s="91" t="s">
        <v>12</v>
      </c>
      <c r="E56" s="92" t="s">
        <v>65</v>
      </c>
      <c r="F56" s="93">
        <v>44696</v>
      </c>
      <c r="G56" s="91"/>
      <c r="H56" s="94"/>
      <c r="I56" s="91"/>
      <c r="J56" s="91" t="s">
        <v>517</v>
      </c>
      <c r="K56" s="91" t="s">
        <v>396</v>
      </c>
      <c r="L56" s="91" t="s">
        <v>518</v>
      </c>
      <c r="M56" s="94"/>
      <c r="N56" s="100">
        <v>1483555.3</v>
      </c>
      <c r="O56" s="100">
        <v>1297027.55</v>
      </c>
      <c r="P56" s="100">
        <v>0</v>
      </c>
      <c r="Q56" s="100">
        <v>2780582.85</v>
      </c>
    </row>
    <row r="57" spans="1:17">
      <c r="A57" s="95" t="s">
        <v>434</v>
      </c>
      <c r="B57" s="95" t="s">
        <v>10</v>
      </c>
      <c r="C57" s="95" t="s">
        <v>11</v>
      </c>
      <c r="D57" s="95" t="s">
        <v>12</v>
      </c>
      <c r="E57" s="96" t="s">
        <v>66</v>
      </c>
      <c r="F57" s="97">
        <v>44699</v>
      </c>
      <c r="G57" s="95"/>
      <c r="H57" s="98"/>
      <c r="I57" s="95"/>
      <c r="J57" s="95" t="s">
        <v>519</v>
      </c>
      <c r="K57" s="95" t="s">
        <v>396</v>
      </c>
      <c r="L57" s="95" t="s">
        <v>520</v>
      </c>
      <c r="M57" s="98"/>
      <c r="N57" s="101">
        <v>2780582.85</v>
      </c>
      <c r="O57" s="101">
        <v>133434.55</v>
      </c>
      <c r="P57" s="101">
        <v>0</v>
      </c>
      <c r="Q57" s="101">
        <v>2914017.4</v>
      </c>
    </row>
    <row r="58" spans="1:17">
      <c r="A58" s="91" t="s">
        <v>434</v>
      </c>
      <c r="B58" s="91" t="s">
        <v>10</v>
      </c>
      <c r="C58" s="91" t="s">
        <v>11</v>
      </c>
      <c r="D58" s="91" t="s">
        <v>33</v>
      </c>
      <c r="E58" s="92" t="s">
        <v>67</v>
      </c>
      <c r="F58" s="93">
        <v>44699</v>
      </c>
      <c r="G58" s="91" t="s">
        <v>493</v>
      </c>
      <c r="H58" s="94">
        <v>44554</v>
      </c>
      <c r="I58" s="91" t="s">
        <v>521</v>
      </c>
      <c r="J58" s="91" t="s">
        <v>522</v>
      </c>
      <c r="K58" s="91" t="s">
        <v>396</v>
      </c>
      <c r="L58" s="91" t="s">
        <v>523</v>
      </c>
      <c r="M58" s="94"/>
      <c r="N58" s="100">
        <v>2914017.4</v>
      </c>
      <c r="O58" s="100">
        <v>0</v>
      </c>
      <c r="P58" s="100">
        <v>28206.35</v>
      </c>
      <c r="Q58" s="100">
        <v>2885811.05</v>
      </c>
    </row>
    <row r="59" spans="1:17">
      <c r="A59" s="95" t="s">
        <v>434</v>
      </c>
      <c r="B59" s="95" t="s">
        <v>10</v>
      </c>
      <c r="C59" s="95" t="s">
        <v>11</v>
      </c>
      <c r="D59" s="95" t="s">
        <v>12</v>
      </c>
      <c r="E59" s="96" t="s">
        <v>68</v>
      </c>
      <c r="F59" s="97">
        <v>44700</v>
      </c>
      <c r="G59" s="95"/>
      <c r="H59" s="98"/>
      <c r="I59" s="95"/>
      <c r="J59" s="95" t="s">
        <v>524</v>
      </c>
      <c r="K59" s="95" t="s">
        <v>396</v>
      </c>
      <c r="L59" s="95" t="s">
        <v>525</v>
      </c>
      <c r="M59" s="98"/>
      <c r="N59" s="101">
        <v>2885811.05</v>
      </c>
      <c r="O59" s="101">
        <v>143375.33</v>
      </c>
      <c r="P59" s="101">
        <v>0</v>
      </c>
      <c r="Q59" s="101">
        <v>3029186.38</v>
      </c>
    </row>
    <row r="60" spans="1:17">
      <c r="A60" s="91" t="s">
        <v>434</v>
      </c>
      <c r="B60" s="91" t="s">
        <v>10</v>
      </c>
      <c r="C60" s="91" t="s">
        <v>11</v>
      </c>
      <c r="D60" s="91" t="s">
        <v>12</v>
      </c>
      <c r="E60" s="92" t="s">
        <v>69</v>
      </c>
      <c r="F60" s="93">
        <v>44701</v>
      </c>
      <c r="G60" s="91"/>
      <c r="H60" s="94"/>
      <c r="I60" s="91"/>
      <c r="J60" s="91" t="s">
        <v>526</v>
      </c>
      <c r="K60" s="91" t="s">
        <v>396</v>
      </c>
      <c r="L60" s="91" t="s">
        <v>527</v>
      </c>
      <c r="M60" s="94"/>
      <c r="N60" s="100">
        <v>3029186.38</v>
      </c>
      <c r="O60" s="100">
        <v>152239.16</v>
      </c>
      <c r="P60" s="100">
        <v>0</v>
      </c>
      <c r="Q60" s="100">
        <v>3181425.54</v>
      </c>
    </row>
    <row r="61" spans="1:17">
      <c r="A61" s="95" t="s">
        <v>434</v>
      </c>
      <c r="B61" s="95" t="s">
        <v>10</v>
      </c>
      <c r="C61" s="95" t="s">
        <v>11</v>
      </c>
      <c r="D61" s="95" t="s">
        <v>12</v>
      </c>
      <c r="E61" s="96" t="s">
        <v>70</v>
      </c>
      <c r="F61" s="97">
        <v>44702</v>
      </c>
      <c r="G61" s="95"/>
      <c r="H61" s="98"/>
      <c r="I61" s="95"/>
      <c r="J61" s="95" t="s">
        <v>528</v>
      </c>
      <c r="K61" s="95" t="s">
        <v>396</v>
      </c>
      <c r="L61" s="95" t="s">
        <v>529</v>
      </c>
      <c r="M61" s="98"/>
      <c r="N61" s="101">
        <v>3181425.54</v>
      </c>
      <c r="O61" s="101">
        <v>241313.84</v>
      </c>
      <c r="P61" s="101">
        <v>0</v>
      </c>
      <c r="Q61" s="101">
        <v>3422739.38</v>
      </c>
    </row>
    <row r="62" spans="1:17">
      <c r="A62" s="91" t="s">
        <v>434</v>
      </c>
      <c r="B62" s="91" t="s">
        <v>10</v>
      </c>
      <c r="C62" s="91" t="s">
        <v>11</v>
      </c>
      <c r="D62" s="91" t="s">
        <v>12</v>
      </c>
      <c r="E62" s="92" t="s">
        <v>71</v>
      </c>
      <c r="F62" s="93">
        <v>44704</v>
      </c>
      <c r="G62" s="91"/>
      <c r="H62" s="94"/>
      <c r="I62" s="91"/>
      <c r="J62" s="91" t="s">
        <v>530</v>
      </c>
      <c r="K62" s="91" t="s">
        <v>396</v>
      </c>
      <c r="L62" s="91" t="s">
        <v>531</v>
      </c>
      <c r="M62" s="94"/>
      <c r="N62" s="100">
        <v>3422739.38</v>
      </c>
      <c r="O62" s="100">
        <v>144574.22</v>
      </c>
      <c r="P62" s="100">
        <v>0</v>
      </c>
      <c r="Q62" s="100">
        <v>3567313.6</v>
      </c>
    </row>
    <row r="63" spans="1:17">
      <c r="A63" s="95" t="s">
        <v>400</v>
      </c>
      <c r="B63" s="95" t="s">
        <v>10</v>
      </c>
      <c r="C63" s="95" t="s">
        <v>11</v>
      </c>
      <c r="D63" s="95" t="s">
        <v>15</v>
      </c>
      <c r="E63" s="96" t="s">
        <v>72</v>
      </c>
      <c r="F63" s="97">
        <v>44704</v>
      </c>
      <c r="G63" s="95" t="s">
        <v>532</v>
      </c>
      <c r="H63" s="98"/>
      <c r="I63" s="95" t="s">
        <v>532</v>
      </c>
      <c r="J63" s="95" t="s">
        <v>401</v>
      </c>
      <c r="K63" s="95" t="s">
        <v>396</v>
      </c>
      <c r="L63" s="95" t="s">
        <v>533</v>
      </c>
      <c r="M63" s="98">
        <v>44704</v>
      </c>
      <c r="N63" s="101">
        <v>3567313.6</v>
      </c>
      <c r="O63" s="101">
        <v>0</v>
      </c>
      <c r="P63" s="101">
        <v>160499</v>
      </c>
      <c r="Q63" s="101">
        <v>3406814.6</v>
      </c>
    </row>
    <row r="64" spans="1:17">
      <c r="A64" s="91" t="s">
        <v>434</v>
      </c>
      <c r="B64" s="91" t="s">
        <v>10</v>
      </c>
      <c r="C64" s="91" t="s">
        <v>11</v>
      </c>
      <c r="D64" s="91" t="s">
        <v>12</v>
      </c>
      <c r="E64" s="92" t="s">
        <v>73</v>
      </c>
      <c r="F64" s="93">
        <v>44705</v>
      </c>
      <c r="G64" s="91"/>
      <c r="H64" s="94"/>
      <c r="I64" s="91"/>
      <c r="J64" s="91" t="s">
        <v>534</v>
      </c>
      <c r="K64" s="91" t="s">
        <v>396</v>
      </c>
      <c r="L64" s="91" t="s">
        <v>535</v>
      </c>
      <c r="M64" s="94"/>
      <c r="N64" s="100">
        <v>3406814.6</v>
      </c>
      <c r="O64" s="100">
        <v>128603.68</v>
      </c>
      <c r="P64" s="100">
        <v>0</v>
      </c>
      <c r="Q64" s="100">
        <v>3535418.28</v>
      </c>
    </row>
    <row r="65" spans="1:17">
      <c r="A65" s="95" t="s">
        <v>400</v>
      </c>
      <c r="B65" s="95" t="s">
        <v>10</v>
      </c>
      <c r="C65" s="95" t="s">
        <v>11</v>
      </c>
      <c r="D65" s="95" t="s">
        <v>15</v>
      </c>
      <c r="E65" s="96" t="s">
        <v>74</v>
      </c>
      <c r="F65" s="97">
        <v>44705</v>
      </c>
      <c r="G65" s="95" t="s">
        <v>536</v>
      </c>
      <c r="H65" s="98"/>
      <c r="I65" s="95" t="s">
        <v>536</v>
      </c>
      <c r="J65" s="95" t="s">
        <v>401</v>
      </c>
      <c r="K65" s="95" t="s">
        <v>396</v>
      </c>
      <c r="L65" s="95" t="s">
        <v>537</v>
      </c>
      <c r="M65" s="98">
        <v>44705</v>
      </c>
      <c r="N65" s="101">
        <v>3535418.28</v>
      </c>
      <c r="O65" s="101">
        <v>0</v>
      </c>
      <c r="P65" s="101">
        <v>77838</v>
      </c>
      <c r="Q65" s="101">
        <v>3457580.28</v>
      </c>
    </row>
    <row r="66" spans="1:17">
      <c r="A66" s="91" t="s">
        <v>400</v>
      </c>
      <c r="B66" s="91" t="s">
        <v>10</v>
      </c>
      <c r="C66" s="91" t="s">
        <v>11</v>
      </c>
      <c r="D66" s="91" t="s">
        <v>15</v>
      </c>
      <c r="E66" s="92" t="s">
        <v>75</v>
      </c>
      <c r="F66" s="93">
        <v>44706</v>
      </c>
      <c r="G66" s="91" t="s">
        <v>538</v>
      </c>
      <c r="H66" s="94"/>
      <c r="I66" s="91" t="s">
        <v>538</v>
      </c>
      <c r="J66" s="91" t="s">
        <v>401</v>
      </c>
      <c r="K66" s="91" t="s">
        <v>396</v>
      </c>
      <c r="L66" s="91" t="s">
        <v>539</v>
      </c>
      <c r="M66" s="94">
        <v>44706</v>
      </c>
      <c r="N66" s="100">
        <v>3457580.28</v>
      </c>
      <c r="O66" s="100">
        <v>0</v>
      </c>
      <c r="P66" s="100">
        <v>68271</v>
      </c>
      <c r="Q66" s="100">
        <v>3389309.28</v>
      </c>
    </row>
    <row r="67" spans="1:17">
      <c r="A67" s="95" t="s">
        <v>400</v>
      </c>
      <c r="B67" s="95" t="s">
        <v>10</v>
      </c>
      <c r="C67" s="95" t="s">
        <v>11</v>
      </c>
      <c r="D67" s="95" t="s">
        <v>15</v>
      </c>
      <c r="E67" s="96" t="s">
        <v>76</v>
      </c>
      <c r="F67" s="97">
        <v>44707</v>
      </c>
      <c r="G67" s="95" t="s">
        <v>540</v>
      </c>
      <c r="H67" s="98"/>
      <c r="I67" s="95" t="s">
        <v>540</v>
      </c>
      <c r="J67" s="95" t="s">
        <v>401</v>
      </c>
      <c r="K67" s="95" t="s">
        <v>396</v>
      </c>
      <c r="L67" s="95" t="s">
        <v>541</v>
      </c>
      <c r="M67" s="98">
        <v>44707</v>
      </c>
      <c r="N67" s="101">
        <v>3389309.28</v>
      </c>
      <c r="O67" s="101">
        <v>0</v>
      </c>
      <c r="P67" s="101">
        <v>105881</v>
      </c>
      <c r="Q67" s="101">
        <v>3283428.28</v>
      </c>
    </row>
    <row r="68" spans="1:17">
      <c r="A68" s="91" t="s">
        <v>434</v>
      </c>
      <c r="B68" s="91" t="s">
        <v>10</v>
      </c>
      <c r="C68" s="91" t="s">
        <v>11</v>
      </c>
      <c r="D68" s="91" t="s">
        <v>12</v>
      </c>
      <c r="E68" s="92" t="s">
        <v>77</v>
      </c>
      <c r="F68" s="93">
        <v>44708</v>
      </c>
      <c r="G68" s="91"/>
      <c r="H68" s="94"/>
      <c r="I68" s="91"/>
      <c r="J68" s="91" t="s">
        <v>542</v>
      </c>
      <c r="K68" s="91" t="s">
        <v>396</v>
      </c>
      <c r="L68" s="91" t="s">
        <v>543</v>
      </c>
      <c r="M68" s="94"/>
      <c r="N68" s="100">
        <v>3283428.28</v>
      </c>
      <c r="O68" s="100">
        <v>60776.03</v>
      </c>
      <c r="P68" s="100">
        <v>0</v>
      </c>
      <c r="Q68" s="100">
        <v>3344204.31</v>
      </c>
    </row>
    <row r="69" spans="1:17">
      <c r="A69" s="95" t="s">
        <v>434</v>
      </c>
      <c r="B69" s="95" t="s">
        <v>10</v>
      </c>
      <c r="C69" s="95" t="s">
        <v>11</v>
      </c>
      <c r="D69" s="95" t="s">
        <v>12</v>
      </c>
      <c r="E69" s="96" t="s">
        <v>78</v>
      </c>
      <c r="F69" s="97">
        <v>44709</v>
      </c>
      <c r="G69" s="95"/>
      <c r="H69" s="98"/>
      <c r="I69" s="95"/>
      <c r="J69" s="95" t="s">
        <v>544</v>
      </c>
      <c r="K69" s="95" t="s">
        <v>396</v>
      </c>
      <c r="L69" s="95" t="s">
        <v>545</v>
      </c>
      <c r="M69" s="98"/>
      <c r="N69" s="101">
        <v>3344204.31</v>
      </c>
      <c r="O69" s="101">
        <v>83984.04</v>
      </c>
      <c r="P69" s="101">
        <v>0</v>
      </c>
      <c r="Q69" s="101">
        <v>3428188.35</v>
      </c>
    </row>
    <row r="70" spans="1:17">
      <c r="A70" s="91" t="s">
        <v>434</v>
      </c>
      <c r="B70" s="91" t="s">
        <v>10</v>
      </c>
      <c r="C70" s="91" t="s">
        <v>11</v>
      </c>
      <c r="D70" s="91" t="s">
        <v>12</v>
      </c>
      <c r="E70" s="92" t="s">
        <v>79</v>
      </c>
      <c r="F70" s="93">
        <v>44710</v>
      </c>
      <c r="G70" s="91"/>
      <c r="H70" s="94"/>
      <c r="I70" s="91"/>
      <c r="J70" s="91" t="s">
        <v>546</v>
      </c>
      <c r="K70" s="91" t="s">
        <v>396</v>
      </c>
      <c r="L70" s="91" t="s">
        <v>547</v>
      </c>
      <c r="M70" s="94"/>
      <c r="N70" s="100">
        <v>3428188.35</v>
      </c>
      <c r="O70" s="100">
        <v>100081.1</v>
      </c>
      <c r="P70" s="100">
        <v>0</v>
      </c>
      <c r="Q70" s="100">
        <v>3528269.45</v>
      </c>
    </row>
    <row r="71" spans="1:17">
      <c r="A71" s="95" t="s">
        <v>434</v>
      </c>
      <c r="B71" s="95" t="s">
        <v>10</v>
      </c>
      <c r="C71" s="95" t="s">
        <v>11</v>
      </c>
      <c r="D71" s="95" t="s">
        <v>12</v>
      </c>
      <c r="E71" s="96" t="s">
        <v>80</v>
      </c>
      <c r="F71" s="97">
        <v>44711</v>
      </c>
      <c r="G71" s="95"/>
      <c r="H71" s="98"/>
      <c r="I71" s="95"/>
      <c r="J71" s="95" t="s">
        <v>548</v>
      </c>
      <c r="K71" s="95" t="s">
        <v>396</v>
      </c>
      <c r="L71" s="95" t="s">
        <v>549</v>
      </c>
      <c r="M71" s="98"/>
      <c r="N71" s="101">
        <v>3528269.45</v>
      </c>
      <c r="O71" s="101">
        <v>40852.93</v>
      </c>
      <c r="P71" s="101">
        <v>0</v>
      </c>
      <c r="Q71" s="101">
        <v>3569122.38</v>
      </c>
    </row>
    <row r="72" spans="1:17">
      <c r="A72" s="91" t="s">
        <v>400</v>
      </c>
      <c r="B72" s="91" t="s">
        <v>10</v>
      </c>
      <c r="C72" s="91" t="s">
        <v>11</v>
      </c>
      <c r="D72" s="91" t="s">
        <v>15</v>
      </c>
      <c r="E72" s="92" t="s">
        <v>81</v>
      </c>
      <c r="F72" s="93">
        <v>44711</v>
      </c>
      <c r="G72" s="91" t="s">
        <v>550</v>
      </c>
      <c r="H72" s="94"/>
      <c r="I72" s="91" t="s">
        <v>550</v>
      </c>
      <c r="J72" s="91" t="s">
        <v>401</v>
      </c>
      <c r="K72" s="91" t="s">
        <v>396</v>
      </c>
      <c r="L72" s="91" t="s">
        <v>551</v>
      </c>
      <c r="M72" s="94">
        <v>44711</v>
      </c>
      <c r="N72" s="100">
        <v>3569122.38</v>
      </c>
      <c r="O72" s="100">
        <v>0</v>
      </c>
      <c r="P72" s="100">
        <v>265034</v>
      </c>
      <c r="Q72" s="100">
        <v>3304088.38</v>
      </c>
    </row>
    <row r="73" spans="1:17">
      <c r="A73" s="95" t="s">
        <v>400</v>
      </c>
      <c r="B73" s="95" t="s">
        <v>10</v>
      </c>
      <c r="C73" s="95" t="s">
        <v>11</v>
      </c>
      <c r="D73" s="95" t="s">
        <v>15</v>
      </c>
      <c r="E73" s="96" t="s">
        <v>82</v>
      </c>
      <c r="F73" s="97">
        <v>44712</v>
      </c>
      <c r="G73" s="95" t="s">
        <v>552</v>
      </c>
      <c r="H73" s="98"/>
      <c r="I73" s="95" t="s">
        <v>552</v>
      </c>
      <c r="J73" s="95" t="s">
        <v>401</v>
      </c>
      <c r="K73" s="95" t="s">
        <v>396</v>
      </c>
      <c r="L73" s="95" t="s">
        <v>553</v>
      </c>
      <c r="M73" s="98">
        <v>44712</v>
      </c>
      <c r="N73" s="101">
        <v>3304088.38</v>
      </c>
      <c r="O73" s="101">
        <v>0</v>
      </c>
      <c r="P73" s="101">
        <v>35107</v>
      </c>
      <c r="Q73" s="101">
        <v>3268981.38</v>
      </c>
    </row>
    <row r="74" spans="1:17">
      <c r="A74" s="91" t="s">
        <v>400</v>
      </c>
      <c r="B74" s="91" t="s">
        <v>10</v>
      </c>
      <c r="C74" s="91" t="s">
        <v>11</v>
      </c>
      <c r="D74" s="91" t="s">
        <v>15</v>
      </c>
      <c r="E74" s="92" t="s">
        <v>83</v>
      </c>
      <c r="F74" s="93">
        <v>44714</v>
      </c>
      <c r="G74" s="91" t="s">
        <v>554</v>
      </c>
      <c r="H74" s="94"/>
      <c r="I74" s="91" t="s">
        <v>554</v>
      </c>
      <c r="J74" s="91" t="s">
        <v>401</v>
      </c>
      <c r="K74" s="91" t="s">
        <v>396</v>
      </c>
      <c r="L74" s="91" t="s">
        <v>555</v>
      </c>
      <c r="M74" s="94">
        <v>44714</v>
      </c>
      <c r="N74" s="100">
        <v>3268981.38</v>
      </c>
      <c r="O74" s="100">
        <v>0</v>
      </c>
      <c r="P74" s="100">
        <v>45496</v>
      </c>
      <c r="Q74" s="100">
        <v>3223485.38</v>
      </c>
    </row>
    <row r="75" spans="1:17">
      <c r="A75" s="95" t="s">
        <v>400</v>
      </c>
      <c r="B75" s="95" t="s">
        <v>10</v>
      </c>
      <c r="C75" s="95" t="s">
        <v>11</v>
      </c>
      <c r="D75" s="95" t="s">
        <v>15</v>
      </c>
      <c r="E75" s="96" t="s">
        <v>84</v>
      </c>
      <c r="F75" s="97">
        <v>44715</v>
      </c>
      <c r="G75" s="95" t="s">
        <v>556</v>
      </c>
      <c r="H75" s="98"/>
      <c r="I75" s="95" t="s">
        <v>556</v>
      </c>
      <c r="J75" s="95" t="s">
        <v>401</v>
      </c>
      <c r="K75" s="95" t="s">
        <v>396</v>
      </c>
      <c r="L75" s="95" t="s">
        <v>557</v>
      </c>
      <c r="M75" s="98">
        <v>44715</v>
      </c>
      <c r="N75" s="101">
        <v>3223485.38</v>
      </c>
      <c r="O75" s="101">
        <v>0</v>
      </c>
      <c r="P75" s="101">
        <v>106699</v>
      </c>
      <c r="Q75" s="101">
        <v>3116786.38</v>
      </c>
    </row>
    <row r="76" spans="1:17">
      <c r="A76" s="91" t="s">
        <v>400</v>
      </c>
      <c r="B76" s="91" t="s">
        <v>10</v>
      </c>
      <c r="C76" s="91" t="s">
        <v>11</v>
      </c>
      <c r="D76" s="91" t="s">
        <v>15</v>
      </c>
      <c r="E76" s="92" t="s">
        <v>85</v>
      </c>
      <c r="F76" s="93">
        <v>44716</v>
      </c>
      <c r="G76" s="91" t="s">
        <v>558</v>
      </c>
      <c r="H76" s="94"/>
      <c r="I76" s="91" t="s">
        <v>558</v>
      </c>
      <c r="J76" s="91" t="s">
        <v>401</v>
      </c>
      <c r="K76" s="91" t="s">
        <v>396</v>
      </c>
      <c r="L76" s="91" t="s">
        <v>559</v>
      </c>
      <c r="M76" s="94">
        <v>44716</v>
      </c>
      <c r="N76" s="100">
        <v>3116786.38</v>
      </c>
      <c r="O76" s="100">
        <v>0</v>
      </c>
      <c r="P76" s="100">
        <v>89692</v>
      </c>
      <c r="Q76" s="100">
        <v>3027094.38</v>
      </c>
    </row>
    <row r="77" spans="1:17">
      <c r="A77" s="95" t="s">
        <v>400</v>
      </c>
      <c r="B77" s="95" t="s">
        <v>10</v>
      </c>
      <c r="C77" s="95" t="s">
        <v>11</v>
      </c>
      <c r="D77" s="95" t="s">
        <v>15</v>
      </c>
      <c r="E77" s="96" t="s">
        <v>86</v>
      </c>
      <c r="F77" s="97">
        <v>44718</v>
      </c>
      <c r="G77" s="95" t="s">
        <v>560</v>
      </c>
      <c r="H77" s="98"/>
      <c r="I77" s="95" t="s">
        <v>560</v>
      </c>
      <c r="J77" s="95" t="s">
        <v>401</v>
      </c>
      <c r="K77" s="95" t="s">
        <v>396</v>
      </c>
      <c r="L77" s="95" t="s">
        <v>561</v>
      </c>
      <c r="M77" s="98">
        <v>44718</v>
      </c>
      <c r="N77" s="101">
        <v>3027094.38</v>
      </c>
      <c r="O77" s="101">
        <v>0</v>
      </c>
      <c r="P77" s="101">
        <v>147157</v>
      </c>
      <c r="Q77" s="101">
        <v>2879937.38</v>
      </c>
    </row>
    <row r="78" spans="1:17">
      <c r="A78" s="91" t="s">
        <v>400</v>
      </c>
      <c r="B78" s="91" t="s">
        <v>10</v>
      </c>
      <c r="C78" s="91" t="s">
        <v>11</v>
      </c>
      <c r="D78" s="91" t="s">
        <v>15</v>
      </c>
      <c r="E78" s="92" t="s">
        <v>87</v>
      </c>
      <c r="F78" s="93">
        <v>44719</v>
      </c>
      <c r="G78" s="91" t="s">
        <v>562</v>
      </c>
      <c r="H78" s="94"/>
      <c r="I78" s="91" t="s">
        <v>562</v>
      </c>
      <c r="J78" s="91" t="s">
        <v>401</v>
      </c>
      <c r="K78" s="91" t="s">
        <v>396</v>
      </c>
      <c r="L78" s="91" t="s">
        <v>563</v>
      </c>
      <c r="M78" s="94">
        <v>44719</v>
      </c>
      <c r="N78" s="100">
        <v>2879937.38</v>
      </c>
      <c r="O78" s="100">
        <v>0</v>
      </c>
      <c r="P78" s="100">
        <v>68401</v>
      </c>
      <c r="Q78" s="100">
        <v>2811536.38</v>
      </c>
    </row>
    <row r="79" spans="1:17">
      <c r="A79" s="95" t="s">
        <v>434</v>
      </c>
      <c r="B79" s="95" t="s">
        <v>10</v>
      </c>
      <c r="C79" s="95" t="s">
        <v>11</v>
      </c>
      <c r="D79" s="95" t="s">
        <v>12</v>
      </c>
      <c r="E79" s="96" t="s">
        <v>88</v>
      </c>
      <c r="F79" s="97">
        <v>44721</v>
      </c>
      <c r="G79" s="95"/>
      <c r="H79" s="98"/>
      <c r="I79" s="95"/>
      <c r="J79" s="95" t="s">
        <v>564</v>
      </c>
      <c r="K79" s="95" t="s">
        <v>396</v>
      </c>
      <c r="L79" s="95" t="s">
        <v>565</v>
      </c>
      <c r="M79" s="98"/>
      <c r="N79" s="101">
        <v>2811536.38</v>
      </c>
      <c r="O79" s="101">
        <v>51619.58</v>
      </c>
      <c r="P79" s="101">
        <v>0</v>
      </c>
      <c r="Q79" s="101">
        <v>2863155.96</v>
      </c>
    </row>
    <row r="80" spans="1:17">
      <c r="A80" s="91" t="s">
        <v>434</v>
      </c>
      <c r="B80" s="91" t="s">
        <v>10</v>
      </c>
      <c r="C80" s="91" t="s">
        <v>11</v>
      </c>
      <c r="D80" s="91" t="s">
        <v>12</v>
      </c>
      <c r="E80" s="92" t="s">
        <v>89</v>
      </c>
      <c r="F80" s="93">
        <v>44722</v>
      </c>
      <c r="G80" s="91"/>
      <c r="H80" s="94"/>
      <c r="I80" s="91"/>
      <c r="J80" s="91" t="s">
        <v>566</v>
      </c>
      <c r="K80" s="91" t="s">
        <v>396</v>
      </c>
      <c r="L80" s="91" t="s">
        <v>567</v>
      </c>
      <c r="M80" s="94"/>
      <c r="N80" s="100">
        <v>2863155.96</v>
      </c>
      <c r="O80" s="100">
        <v>54324.13</v>
      </c>
      <c r="P80" s="100">
        <v>0</v>
      </c>
      <c r="Q80" s="100">
        <v>2917480.09</v>
      </c>
    </row>
    <row r="81" spans="1:17">
      <c r="A81" s="95" t="s">
        <v>400</v>
      </c>
      <c r="B81" s="95" t="s">
        <v>10</v>
      </c>
      <c r="C81" s="95" t="s">
        <v>11</v>
      </c>
      <c r="D81" s="95" t="s">
        <v>15</v>
      </c>
      <c r="E81" s="96" t="s">
        <v>90</v>
      </c>
      <c r="F81" s="97">
        <v>44722</v>
      </c>
      <c r="G81" s="95" t="s">
        <v>568</v>
      </c>
      <c r="H81" s="98"/>
      <c r="I81" s="95" t="s">
        <v>568</v>
      </c>
      <c r="J81" s="95" t="s">
        <v>401</v>
      </c>
      <c r="K81" s="95" t="s">
        <v>396</v>
      </c>
      <c r="L81" s="95" t="s">
        <v>569</v>
      </c>
      <c r="M81" s="98">
        <v>44722</v>
      </c>
      <c r="N81" s="101">
        <v>2917480.09</v>
      </c>
      <c r="O81" s="101">
        <v>0</v>
      </c>
      <c r="P81" s="101">
        <v>127018</v>
      </c>
      <c r="Q81" s="101">
        <v>2790462.09</v>
      </c>
    </row>
    <row r="82" spans="1:17">
      <c r="A82" s="91" t="s">
        <v>434</v>
      </c>
      <c r="B82" s="91" t="s">
        <v>10</v>
      </c>
      <c r="C82" s="91" t="s">
        <v>11</v>
      </c>
      <c r="D82" s="91" t="s">
        <v>12</v>
      </c>
      <c r="E82" s="92" t="s">
        <v>91</v>
      </c>
      <c r="F82" s="93">
        <v>44723</v>
      </c>
      <c r="G82" s="91"/>
      <c r="H82" s="94"/>
      <c r="I82" s="91"/>
      <c r="J82" s="91" t="s">
        <v>570</v>
      </c>
      <c r="K82" s="91" t="s">
        <v>396</v>
      </c>
      <c r="L82" s="91" t="s">
        <v>571</v>
      </c>
      <c r="M82" s="94"/>
      <c r="N82" s="100">
        <v>2790462.09</v>
      </c>
      <c r="O82" s="100">
        <v>64437.55</v>
      </c>
      <c r="P82" s="100">
        <v>0</v>
      </c>
      <c r="Q82" s="100">
        <v>2854899.64</v>
      </c>
    </row>
    <row r="83" spans="1:17">
      <c r="A83" s="95" t="s">
        <v>434</v>
      </c>
      <c r="B83" s="95" t="s">
        <v>10</v>
      </c>
      <c r="C83" s="95" t="s">
        <v>11</v>
      </c>
      <c r="D83" s="95" t="s">
        <v>12</v>
      </c>
      <c r="E83" s="96" t="s">
        <v>92</v>
      </c>
      <c r="F83" s="97">
        <v>44723</v>
      </c>
      <c r="G83" s="95"/>
      <c r="H83" s="98"/>
      <c r="I83" s="95"/>
      <c r="J83" s="95" t="s">
        <v>572</v>
      </c>
      <c r="K83" s="95" t="s">
        <v>396</v>
      </c>
      <c r="L83" s="95" t="s">
        <v>573</v>
      </c>
      <c r="M83" s="98"/>
      <c r="N83" s="101">
        <v>2854899.64</v>
      </c>
      <c r="O83" s="101">
        <v>58198.21</v>
      </c>
      <c r="P83" s="101">
        <v>0</v>
      </c>
      <c r="Q83" s="101">
        <v>2913097.85</v>
      </c>
    </row>
    <row r="84" spans="1:17">
      <c r="A84" s="91" t="s">
        <v>400</v>
      </c>
      <c r="B84" s="91" t="s">
        <v>10</v>
      </c>
      <c r="C84" s="91" t="s">
        <v>11</v>
      </c>
      <c r="D84" s="91" t="s">
        <v>15</v>
      </c>
      <c r="E84" s="92" t="s">
        <v>93</v>
      </c>
      <c r="F84" s="93">
        <v>44725</v>
      </c>
      <c r="G84" s="91" t="s">
        <v>574</v>
      </c>
      <c r="H84" s="94"/>
      <c r="I84" s="91" t="s">
        <v>574</v>
      </c>
      <c r="J84" s="91" t="s">
        <v>401</v>
      </c>
      <c r="K84" s="91" t="s">
        <v>396</v>
      </c>
      <c r="L84" s="91" t="s">
        <v>575</v>
      </c>
      <c r="M84" s="94">
        <v>44725</v>
      </c>
      <c r="N84" s="100">
        <v>2913097.85</v>
      </c>
      <c r="O84" s="100">
        <v>0</v>
      </c>
      <c r="P84" s="100">
        <v>128060</v>
      </c>
      <c r="Q84" s="100">
        <v>2785037.85</v>
      </c>
    </row>
    <row r="85" spans="1:17">
      <c r="A85" s="95" t="s">
        <v>400</v>
      </c>
      <c r="B85" s="95" t="s">
        <v>10</v>
      </c>
      <c r="C85" s="95" t="s">
        <v>11</v>
      </c>
      <c r="D85" s="95" t="s">
        <v>15</v>
      </c>
      <c r="E85" s="96" t="s">
        <v>94</v>
      </c>
      <c r="F85" s="97">
        <v>44726</v>
      </c>
      <c r="G85" s="95" t="s">
        <v>576</v>
      </c>
      <c r="H85" s="98"/>
      <c r="I85" s="95" t="s">
        <v>576</v>
      </c>
      <c r="J85" s="95" t="s">
        <v>401</v>
      </c>
      <c r="K85" s="95" t="s">
        <v>396</v>
      </c>
      <c r="L85" s="95" t="s">
        <v>577</v>
      </c>
      <c r="M85" s="98">
        <v>44726</v>
      </c>
      <c r="N85" s="101">
        <v>2785037.85</v>
      </c>
      <c r="O85" s="101">
        <v>0</v>
      </c>
      <c r="P85" s="101">
        <v>193789</v>
      </c>
      <c r="Q85" s="101">
        <v>2591248.85</v>
      </c>
    </row>
    <row r="86" spans="1:17">
      <c r="A86" s="91" t="s">
        <v>400</v>
      </c>
      <c r="B86" s="91" t="s">
        <v>10</v>
      </c>
      <c r="C86" s="91" t="s">
        <v>11</v>
      </c>
      <c r="D86" s="91" t="s">
        <v>15</v>
      </c>
      <c r="E86" s="92" t="s">
        <v>95</v>
      </c>
      <c r="F86" s="93">
        <v>44727</v>
      </c>
      <c r="G86" s="91" t="s">
        <v>578</v>
      </c>
      <c r="H86" s="94"/>
      <c r="I86" s="91" t="s">
        <v>578</v>
      </c>
      <c r="J86" s="91" t="s">
        <v>401</v>
      </c>
      <c r="K86" s="91" t="s">
        <v>396</v>
      </c>
      <c r="L86" s="91" t="s">
        <v>579</v>
      </c>
      <c r="M86" s="94">
        <v>44727</v>
      </c>
      <c r="N86" s="100">
        <v>2591248.85</v>
      </c>
      <c r="O86" s="100">
        <v>0</v>
      </c>
      <c r="P86" s="100">
        <v>36308</v>
      </c>
      <c r="Q86" s="100">
        <v>2554940.85</v>
      </c>
    </row>
    <row r="87" spans="1:17">
      <c r="A87" s="95" t="s">
        <v>434</v>
      </c>
      <c r="B87" s="95" t="s">
        <v>10</v>
      </c>
      <c r="C87" s="95" t="s">
        <v>11</v>
      </c>
      <c r="D87" s="95" t="s">
        <v>12</v>
      </c>
      <c r="E87" s="96" t="s">
        <v>96</v>
      </c>
      <c r="F87" s="97">
        <v>44728</v>
      </c>
      <c r="G87" s="95"/>
      <c r="H87" s="98"/>
      <c r="I87" s="95"/>
      <c r="J87" s="95" t="s">
        <v>580</v>
      </c>
      <c r="K87" s="95" t="s">
        <v>396</v>
      </c>
      <c r="L87" s="95" t="s">
        <v>581</v>
      </c>
      <c r="M87" s="98"/>
      <c r="N87" s="101">
        <v>2554940.85</v>
      </c>
      <c r="O87" s="101">
        <v>64965.49</v>
      </c>
      <c r="P87" s="101">
        <v>0</v>
      </c>
      <c r="Q87" s="101">
        <v>2619906.34</v>
      </c>
    </row>
    <row r="88" spans="1:17">
      <c r="A88" s="91" t="s">
        <v>434</v>
      </c>
      <c r="B88" s="91" t="s">
        <v>10</v>
      </c>
      <c r="C88" s="91" t="s">
        <v>11</v>
      </c>
      <c r="D88" s="91" t="s">
        <v>12</v>
      </c>
      <c r="E88" s="92" t="s">
        <v>97</v>
      </c>
      <c r="F88" s="93">
        <v>44729</v>
      </c>
      <c r="G88" s="91"/>
      <c r="H88" s="94"/>
      <c r="I88" s="91"/>
      <c r="J88" s="91" t="s">
        <v>582</v>
      </c>
      <c r="K88" s="91" t="s">
        <v>396</v>
      </c>
      <c r="L88" s="91" t="s">
        <v>583</v>
      </c>
      <c r="M88" s="94"/>
      <c r="N88" s="100">
        <v>2619906.34</v>
      </c>
      <c r="O88" s="100">
        <v>77250.64</v>
      </c>
      <c r="P88" s="100">
        <v>0</v>
      </c>
      <c r="Q88" s="100">
        <v>2697156.98</v>
      </c>
    </row>
    <row r="89" spans="1:17">
      <c r="A89" s="95" t="s">
        <v>400</v>
      </c>
      <c r="B89" s="95" t="s">
        <v>10</v>
      </c>
      <c r="C89" s="95" t="s">
        <v>11</v>
      </c>
      <c r="D89" s="95" t="s">
        <v>15</v>
      </c>
      <c r="E89" s="96" t="s">
        <v>98</v>
      </c>
      <c r="F89" s="97">
        <v>44729</v>
      </c>
      <c r="G89" s="95" t="s">
        <v>584</v>
      </c>
      <c r="H89" s="98"/>
      <c r="I89" s="95" t="s">
        <v>584</v>
      </c>
      <c r="J89" s="95" t="s">
        <v>401</v>
      </c>
      <c r="K89" s="95" t="s">
        <v>396</v>
      </c>
      <c r="L89" s="95" t="s">
        <v>585</v>
      </c>
      <c r="M89" s="98">
        <v>44729</v>
      </c>
      <c r="N89" s="101">
        <v>2697156.98</v>
      </c>
      <c r="O89" s="101">
        <v>0</v>
      </c>
      <c r="P89" s="101">
        <v>56014</v>
      </c>
      <c r="Q89" s="101">
        <v>2641142.98</v>
      </c>
    </row>
    <row r="90" spans="1:17">
      <c r="A90" s="91" t="s">
        <v>434</v>
      </c>
      <c r="B90" s="91" t="s">
        <v>10</v>
      </c>
      <c r="C90" s="91" t="s">
        <v>11</v>
      </c>
      <c r="D90" s="91" t="s">
        <v>12</v>
      </c>
      <c r="E90" s="92" t="s">
        <v>99</v>
      </c>
      <c r="F90" s="93">
        <v>44732</v>
      </c>
      <c r="G90" s="91"/>
      <c r="H90" s="94"/>
      <c r="I90" s="91"/>
      <c r="J90" s="91" t="s">
        <v>586</v>
      </c>
      <c r="K90" s="91" t="s">
        <v>396</v>
      </c>
      <c r="L90" s="91" t="s">
        <v>587</v>
      </c>
      <c r="M90" s="94"/>
      <c r="N90" s="100">
        <v>2641142.98</v>
      </c>
      <c r="O90" s="100">
        <v>90379.39</v>
      </c>
      <c r="P90" s="100">
        <v>0</v>
      </c>
      <c r="Q90" s="100">
        <v>2731522.37</v>
      </c>
    </row>
    <row r="91" spans="1:17">
      <c r="A91" s="95" t="s">
        <v>400</v>
      </c>
      <c r="B91" s="95" t="s">
        <v>10</v>
      </c>
      <c r="C91" s="95" t="s">
        <v>11</v>
      </c>
      <c r="D91" s="95" t="s">
        <v>15</v>
      </c>
      <c r="E91" s="96" t="s">
        <v>100</v>
      </c>
      <c r="F91" s="97">
        <v>44733</v>
      </c>
      <c r="G91" s="95" t="s">
        <v>588</v>
      </c>
      <c r="H91" s="98"/>
      <c r="I91" s="95" t="s">
        <v>588</v>
      </c>
      <c r="J91" s="95" t="s">
        <v>401</v>
      </c>
      <c r="K91" s="95" t="s">
        <v>396</v>
      </c>
      <c r="L91" s="95" t="s">
        <v>589</v>
      </c>
      <c r="M91" s="98">
        <v>44733</v>
      </c>
      <c r="N91" s="101">
        <v>2731522.37</v>
      </c>
      <c r="O91" s="101">
        <v>0</v>
      </c>
      <c r="P91" s="101">
        <v>227793</v>
      </c>
      <c r="Q91" s="101">
        <v>2503729.37</v>
      </c>
    </row>
    <row r="92" spans="1:17">
      <c r="A92" s="91" t="s">
        <v>434</v>
      </c>
      <c r="B92" s="91" t="s">
        <v>10</v>
      </c>
      <c r="C92" s="91" t="s">
        <v>11</v>
      </c>
      <c r="D92" s="91" t="s">
        <v>12</v>
      </c>
      <c r="E92" s="92" t="s">
        <v>101</v>
      </c>
      <c r="F92" s="93">
        <v>44734</v>
      </c>
      <c r="G92" s="91"/>
      <c r="H92" s="94"/>
      <c r="I92" s="91"/>
      <c r="J92" s="91" t="s">
        <v>590</v>
      </c>
      <c r="K92" s="91" t="s">
        <v>396</v>
      </c>
      <c r="L92" s="91" t="s">
        <v>591</v>
      </c>
      <c r="M92" s="94"/>
      <c r="N92" s="100">
        <v>2503729.37</v>
      </c>
      <c r="O92" s="100">
        <v>78034.71</v>
      </c>
      <c r="P92" s="100">
        <v>0</v>
      </c>
      <c r="Q92" s="100">
        <v>2581764.08</v>
      </c>
    </row>
    <row r="93" spans="1:17">
      <c r="A93" s="95" t="s">
        <v>434</v>
      </c>
      <c r="B93" s="95" t="s">
        <v>10</v>
      </c>
      <c r="C93" s="95" t="s">
        <v>11</v>
      </c>
      <c r="D93" s="95" t="s">
        <v>12</v>
      </c>
      <c r="E93" s="96" t="s">
        <v>102</v>
      </c>
      <c r="F93" s="97">
        <v>44735</v>
      </c>
      <c r="G93" s="95"/>
      <c r="H93" s="98"/>
      <c r="I93" s="95"/>
      <c r="J93" s="95" t="s">
        <v>592</v>
      </c>
      <c r="K93" s="95" t="s">
        <v>396</v>
      </c>
      <c r="L93" s="95" t="s">
        <v>593</v>
      </c>
      <c r="M93" s="98"/>
      <c r="N93" s="101">
        <v>2581764.08</v>
      </c>
      <c r="O93" s="101">
        <v>166629.41</v>
      </c>
      <c r="P93" s="101">
        <v>0</v>
      </c>
      <c r="Q93" s="101">
        <v>2748393.49</v>
      </c>
    </row>
    <row r="94" spans="1:17">
      <c r="A94" s="91" t="s">
        <v>434</v>
      </c>
      <c r="B94" s="91" t="s">
        <v>10</v>
      </c>
      <c r="C94" s="91" t="s">
        <v>11</v>
      </c>
      <c r="D94" s="91" t="s">
        <v>12</v>
      </c>
      <c r="E94" s="92" t="s">
        <v>103</v>
      </c>
      <c r="F94" s="93">
        <v>44736</v>
      </c>
      <c r="G94" s="91"/>
      <c r="H94" s="94"/>
      <c r="I94" s="91"/>
      <c r="J94" s="91" t="s">
        <v>594</v>
      </c>
      <c r="K94" s="91" t="s">
        <v>396</v>
      </c>
      <c r="L94" s="91" t="s">
        <v>595</v>
      </c>
      <c r="M94" s="94"/>
      <c r="N94" s="100">
        <v>2748393.49</v>
      </c>
      <c r="O94" s="100">
        <v>77972.8</v>
      </c>
      <c r="P94" s="100">
        <v>0</v>
      </c>
      <c r="Q94" s="100">
        <v>2826366.29</v>
      </c>
    </row>
    <row r="95" spans="1:17">
      <c r="A95" s="95" t="s">
        <v>434</v>
      </c>
      <c r="B95" s="95" t="s">
        <v>10</v>
      </c>
      <c r="C95" s="95" t="s">
        <v>11</v>
      </c>
      <c r="D95" s="95" t="s">
        <v>12</v>
      </c>
      <c r="E95" s="96" t="s">
        <v>104</v>
      </c>
      <c r="F95" s="97">
        <v>44737</v>
      </c>
      <c r="G95" s="95"/>
      <c r="H95" s="98"/>
      <c r="I95" s="95"/>
      <c r="J95" s="95" t="s">
        <v>596</v>
      </c>
      <c r="K95" s="95" t="s">
        <v>396</v>
      </c>
      <c r="L95" s="95" t="s">
        <v>597</v>
      </c>
      <c r="M95" s="98"/>
      <c r="N95" s="101">
        <v>2826366.29</v>
      </c>
      <c r="O95" s="101">
        <v>56465.77</v>
      </c>
      <c r="P95" s="101">
        <v>0</v>
      </c>
      <c r="Q95" s="101">
        <v>2882832.06</v>
      </c>
    </row>
    <row r="96" spans="1:17">
      <c r="A96" s="91" t="s">
        <v>434</v>
      </c>
      <c r="B96" s="91" t="s">
        <v>10</v>
      </c>
      <c r="C96" s="91" t="s">
        <v>11</v>
      </c>
      <c r="D96" s="91" t="s">
        <v>12</v>
      </c>
      <c r="E96" s="92" t="s">
        <v>105</v>
      </c>
      <c r="F96" s="93">
        <v>44740</v>
      </c>
      <c r="G96" s="91"/>
      <c r="H96" s="94"/>
      <c r="I96" s="91"/>
      <c r="J96" s="91" t="s">
        <v>598</v>
      </c>
      <c r="K96" s="91" t="s">
        <v>396</v>
      </c>
      <c r="L96" s="91" t="s">
        <v>599</v>
      </c>
      <c r="M96" s="94"/>
      <c r="N96" s="100">
        <v>2882832.06</v>
      </c>
      <c r="O96" s="100">
        <v>69766.14</v>
      </c>
      <c r="P96" s="100">
        <v>0</v>
      </c>
      <c r="Q96" s="100">
        <v>2952598.2</v>
      </c>
    </row>
    <row r="97" spans="1:17">
      <c r="A97" s="95" t="s">
        <v>400</v>
      </c>
      <c r="B97" s="95" t="s">
        <v>10</v>
      </c>
      <c r="C97" s="95" t="s">
        <v>11</v>
      </c>
      <c r="D97" s="95" t="s">
        <v>15</v>
      </c>
      <c r="E97" s="96" t="s">
        <v>106</v>
      </c>
      <c r="F97" s="97">
        <v>44740</v>
      </c>
      <c r="G97" s="95" t="s">
        <v>600</v>
      </c>
      <c r="H97" s="98"/>
      <c r="I97" s="95" t="s">
        <v>600</v>
      </c>
      <c r="J97" s="95" t="s">
        <v>401</v>
      </c>
      <c r="K97" s="95" t="s">
        <v>396</v>
      </c>
      <c r="L97" s="95" t="s">
        <v>601</v>
      </c>
      <c r="M97" s="98">
        <v>44740</v>
      </c>
      <c r="N97" s="101">
        <v>2952598.2</v>
      </c>
      <c r="O97" s="101">
        <v>0</v>
      </c>
      <c r="P97" s="101">
        <v>300000</v>
      </c>
      <c r="Q97" s="101">
        <v>2652598.2</v>
      </c>
    </row>
    <row r="98" spans="1:17">
      <c r="A98" s="91" t="s">
        <v>434</v>
      </c>
      <c r="B98" s="91" t="s">
        <v>10</v>
      </c>
      <c r="C98" s="91" t="s">
        <v>11</v>
      </c>
      <c r="D98" s="91" t="s">
        <v>12</v>
      </c>
      <c r="E98" s="92" t="s">
        <v>107</v>
      </c>
      <c r="F98" s="93">
        <v>44742</v>
      </c>
      <c r="G98" s="91"/>
      <c r="H98" s="94"/>
      <c r="I98" s="91"/>
      <c r="J98" s="91" t="s">
        <v>602</v>
      </c>
      <c r="K98" s="91" t="s">
        <v>396</v>
      </c>
      <c r="L98" s="91" t="s">
        <v>603</v>
      </c>
      <c r="M98" s="94"/>
      <c r="N98" s="100">
        <v>2652598.2</v>
      </c>
      <c r="O98" s="100">
        <v>229314.49</v>
      </c>
      <c r="P98" s="100">
        <v>0</v>
      </c>
      <c r="Q98" s="100">
        <v>2881912.69</v>
      </c>
    </row>
    <row r="99" spans="1:17">
      <c r="A99" s="95" t="s">
        <v>400</v>
      </c>
      <c r="B99" s="95" t="s">
        <v>10</v>
      </c>
      <c r="C99" s="95" t="s">
        <v>11</v>
      </c>
      <c r="D99" s="95" t="s">
        <v>15</v>
      </c>
      <c r="E99" s="96" t="s">
        <v>108</v>
      </c>
      <c r="F99" s="97">
        <v>44743</v>
      </c>
      <c r="G99" s="95" t="s">
        <v>604</v>
      </c>
      <c r="H99" s="98"/>
      <c r="I99" s="95" t="s">
        <v>604</v>
      </c>
      <c r="J99" s="95" t="s">
        <v>401</v>
      </c>
      <c r="K99" s="95" t="s">
        <v>396</v>
      </c>
      <c r="L99" s="95" t="s">
        <v>605</v>
      </c>
      <c r="M99" s="98">
        <v>44743</v>
      </c>
      <c r="N99" s="101">
        <v>2881912.69</v>
      </c>
      <c r="O99" s="101">
        <v>0</v>
      </c>
      <c r="P99" s="101">
        <v>100000</v>
      </c>
      <c r="Q99" s="101">
        <v>2781912.69</v>
      </c>
    </row>
    <row r="100" spans="1:17">
      <c r="A100" s="91" t="s">
        <v>434</v>
      </c>
      <c r="B100" s="91" t="s">
        <v>10</v>
      </c>
      <c r="C100" s="91" t="s">
        <v>11</v>
      </c>
      <c r="D100" s="91" t="s">
        <v>12</v>
      </c>
      <c r="E100" s="92" t="s">
        <v>109</v>
      </c>
      <c r="F100" s="93">
        <v>44744</v>
      </c>
      <c r="G100" s="91"/>
      <c r="H100" s="94"/>
      <c r="I100" s="91"/>
      <c r="J100" s="91" t="s">
        <v>606</v>
      </c>
      <c r="K100" s="91" t="s">
        <v>396</v>
      </c>
      <c r="L100" s="91" t="s">
        <v>607</v>
      </c>
      <c r="M100" s="94"/>
      <c r="N100" s="100">
        <v>2781912.69</v>
      </c>
      <c r="O100" s="100">
        <v>78631.95</v>
      </c>
      <c r="P100" s="100">
        <v>0</v>
      </c>
      <c r="Q100" s="100">
        <v>2860544.64</v>
      </c>
    </row>
    <row r="101" spans="1:17">
      <c r="A101" s="95" t="s">
        <v>434</v>
      </c>
      <c r="B101" s="95" t="s">
        <v>10</v>
      </c>
      <c r="C101" s="95" t="s">
        <v>11</v>
      </c>
      <c r="D101" s="95" t="s">
        <v>12</v>
      </c>
      <c r="E101" s="96" t="s">
        <v>110</v>
      </c>
      <c r="F101" s="97">
        <v>44746</v>
      </c>
      <c r="G101" s="95"/>
      <c r="H101" s="98"/>
      <c r="I101" s="95"/>
      <c r="J101" s="95" t="s">
        <v>608</v>
      </c>
      <c r="K101" s="95" t="s">
        <v>396</v>
      </c>
      <c r="L101" s="95" t="s">
        <v>609</v>
      </c>
      <c r="M101" s="98"/>
      <c r="N101" s="101">
        <v>2860544.64</v>
      </c>
      <c r="O101" s="101">
        <v>72406.44</v>
      </c>
      <c r="P101" s="101">
        <v>0</v>
      </c>
      <c r="Q101" s="101">
        <v>2932951.08</v>
      </c>
    </row>
    <row r="102" spans="1:17">
      <c r="A102" s="91" t="s">
        <v>400</v>
      </c>
      <c r="B102" s="91" t="s">
        <v>10</v>
      </c>
      <c r="C102" s="91" t="s">
        <v>11</v>
      </c>
      <c r="D102" s="91" t="s">
        <v>15</v>
      </c>
      <c r="E102" s="92" t="s">
        <v>111</v>
      </c>
      <c r="F102" s="93">
        <v>44746</v>
      </c>
      <c r="G102" s="91" t="s">
        <v>610</v>
      </c>
      <c r="H102" s="94"/>
      <c r="I102" s="91" t="s">
        <v>610</v>
      </c>
      <c r="J102" s="91" t="s">
        <v>401</v>
      </c>
      <c r="K102" s="91" t="s">
        <v>396</v>
      </c>
      <c r="L102" s="91" t="s">
        <v>611</v>
      </c>
      <c r="M102" s="94">
        <v>44746</v>
      </c>
      <c r="N102" s="100">
        <v>2932951.08</v>
      </c>
      <c r="O102" s="100">
        <v>0</v>
      </c>
      <c r="P102" s="100">
        <v>220613</v>
      </c>
      <c r="Q102" s="100">
        <v>2712338.08</v>
      </c>
    </row>
    <row r="103" spans="1:17">
      <c r="A103" s="95" t="s">
        <v>434</v>
      </c>
      <c r="B103" s="95" t="s">
        <v>10</v>
      </c>
      <c r="C103" s="95" t="s">
        <v>11</v>
      </c>
      <c r="D103" s="95" t="s">
        <v>12</v>
      </c>
      <c r="E103" s="96" t="s">
        <v>112</v>
      </c>
      <c r="F103" s="97">
        <v>44747</v>
      </c>
      <c r="G103" s="95"/>
      <c r="H103" s="98"/>
      <c r="I103" s="95"/>
      <c r="J103" s="95" t="s">
        <v>612</v>
      </c>
      <c r="K103" s="95" t="s">
        <v>396</v>
      </c>
      <c r="L103" s="95" t="s">
        <v>613</v>
      </c>
      <c r="M103" s="98"/>
      <c r="N103" s="101">
        <v>2712338.08</v>
      </c>
      <c r="O103" s="101">
        <v>80675.53</v>
      </c>
      <c r="P103" s="101">
        <v>0</v>
      </c>
      <c r="Q103" s="101">
        <v>2793013.61</v>
      </c>
    </row>
    <row r="104" spans="1:17">
      <c r="A104" s="91" t="s">
        <v>434</v>
      </c>
      <c r="B104" s="91" t="s">
        <v>10</v>
      </c>
      <c r="C104" s="91" t="s">
        <v>11</v>
      </c>
      <c r="D104" s="91" t="s">
        <v>12</v>
      </c>
      <c r="E104" s="92" t="s">
        <v>113</v>
      </c>
      <c r="F104" s="93">
        <v>44748</v>
      </c>
      <c r="G104" s="91"/>
      <c r="H104" s="94"/>
      <c r="I104" s="91"/>
      <c r="J104" s="91" t="s">
        <v>614</v>
      </c>
      <c r="K104" s="91" t="s">
        <v>396</v>
      </c>
      <c r="L104" s="91" t="s">
        <v>615</v>
      </c>
      <c r="M104" s="94"/>
      <c r="N104" s="100">
        <v>2793013.61</v>
      </c>
      <c r="O104" s="100">
        <v>128682.92</v>
      </c>
      <c r="P104" s="100">
        <v>0</v>
      </c>
      <c r="Q104" s="100">
        <v>2921696.53</v>
      </c>
    </row>
    <row r="105" spans="1:17">
      <c r="A105" s="95" t="s">
        <v>400</v>
      </c>
      <c r="B105" s="95" t="s">
        <v>10</v>
      </c>
      <c r="C105" s="95" t="s">
        <v>11</v>
      </c>
      <c r="D105" s="95" t="s">
        <v>15</v>
      </c>
      <c r="E105" s="96" t="s">
        <v>114</v>
      </c>
      <c r="F105" s="97">
        <v>44749</v>
      </c>
      <c r="G105" s="95" t="s">
        <v>616</v>
      </c>
      <c r="H105" s="98"/>
      <c r="I105" s="95" t="s">
        <v>616</v>
      </c>
      <c r="J105" s="95" t="s">
        <v>401</v>
      </c>
      <c r="K105" s="95" t="s">
        <v>396</v>
      </c>
      <c r="L105" s="95" t="s">
        <v>617</v>
      </c>
      <c r="M105" s="98">
        <v>44749</v>
      </c>
      <c r="N105" s="101">
        <v>2921696.53</v>
      </c>
      <c r="O105" s="101">
        <v>0</v>
      </c>
      <c r="P105" s="101">
        <v>85271</v>
      </c>
      <c r="Q105" s="101">
        <v>2836425.53</v>
      </c>
    </row>
    <row r="106" spans="1:17">
      <c r="A106" s="91" t="s">
        <v>434</v>
      </c>
      <c r="B106" s="91" t="s">
        <v>10</v>
      </c>
      <c r="C106" s="91" t="s">
        <v>11</v>
      </c>
      <c r="D106" s="91" t="s">
        <v>12</v>
      </c>
      <c r="E106" s="92" t="s">
        <v>115</v>
      </c>
      <c r="F106" s="93">
        <v>44750</v>
      </c>
      <c r="G106" s="91"/>
      <c r="H106" s="94"/>
      <c r="I106" s="91"/>
      <c r="J106" s="91" t="s">
        <v>618</v>
      </c>
      <c r="K106" s="91" t="s">
        <v>396</v>
      </c>
      <c r="L106" s="91" t="s">
        <v>619</v>
      </c>
      <c r="M106" s="94"/>
      <c r="N106" s="100">
        <v>2836425.53</v>
      </c>
      <c r="O106" s="100">
        <v>149859.54</v>
      </c>
      <c r="P106" s="100">
        <v>0</v>
      </c>
      <c r="Q106" s="100">
        <v>2986285.07</v>
      </c>
    </row>
    <row r="107" spans="1:17">
      <c r="A107" s="95" t="s">
        <v>400</v>
      </c>
      <c r="B107" s="95" t="s">
        <v>10</v>
      </c>
      <c r="C107" s="95" t="s">
        <v>11</v>
      </c>
      <c r="D107" s="95" t="s">
        <v>15</v>
      </c>
      <c r="E107" s="96" t="s">
        <v>116</v>
      </c>
      <c r="F107" s="97">
        <v>44750</v>
      </c>
      <c r="G107" s="95" t="s">
        <v>620</v>
      </c>
      <c r="H107" s="98"/>
      <c r="I107" s="95" t="s">
        <v>620</v>
      </c>
      <c r="J107" s="95" t="s">
        <v>401</v>
      </c>
      <c r="K107" s="95" t="s">
        <v>396</v>
      </c>
      <c r="L107" s="95" t="s">
        <v>621</v>
      </c>
      <c r="M107" s="98">
        <v>44750</v>
      </c>
      <c r="N107" s="101">
        <v>2986285.07</v>
      </c>
      <c r="O107" s="101">
        <v>0</v>
      </c>
      <c r="P107" s="101">
        <v>45830</v>
      </c>
      <c r="Q107" s="101">
        <v>2940455.07</v>
      </c>
    </row>
    <row r="108" spans="1:17">
      <c r="A108" s="91" t="s">
        <v>434</v>
      </c>
      <c r="B108" s="91" t="s">
        <v>10</v>
      </c>
      <c r="C108" s="91" t="s">
        <v>11</v>
      </c>
      <c r="D108" s="91" t="s">
        <v>12</v>
      </c>
      <c r="E108" s="92" t="s">
        <v>117</v>
      </c>
      <c r="F108" s="93">
        <v>44753</v>
      </c>
      <c r="G108" s="91"/>
      <c r="H108" s="94"/>
      <c r="I108" s="91"/>
      <c r="J108" s="91" t="s">
        <v>622</v>
      </c>
      <c r="K108" s="91" t="s">
        <v>396</v>
      </c>
      <c r="L108" s="91" t="s">
        <v>623</v>
      </c>
      <c r="M108" s="94"/>
      <c r="N108" s="100">
        <v>2940455.07</v>
      </c>
      <c r="O108" s="100">
        <v>97385.49</v>
      </c>
      <c r="P108" s="100">
        <v>0</v>
      </c>
      <c r="Q108" s="100">
        <v>3037840.56</v>
      </c>
    </row>
    <row r="109" spans="1:17">
      <c r="A109" s="95" t="s">
        <v>400</v>
      </c>
      <c r="B109" s="95" t="s">
        <v>10</v>
      </c>
      <c r="C109" s="95" t="s">
        <v>11</v>
      </c>
      <c r="D109" s="95" t="s">
        <v>15</v>
      </c>
      <c r="E109" s="96" t="s">
        <v>118</v>
      </c>
      <c r="F109" s="97">
        <v>44753</v>
      </c>
      <c r="G109" s="95" t="s">
        <v>624</v>
      </c>
      <c r="H109" s="98"/>
      <c r="I109" s="95" t="s">
        <v>624</v>
      </c>
      <c r="J109" s="95" t="s">
        <v>401</v>
      </c>
      <c r="K109" s="95" t="s">
        <v>396</v>
      </c>
      <c r="L109" s="95" t="s">
        <v>625</v>
      </c>
      <c r="M109" s="98">
        <v>44753</v>
      </c>
      <c r="N109" s="101">
        <v>3037840.56</v>
      </c>
      <c r="O109" s="101">
        <v>0</v>
      </c>
      <c r="P109" s="101">
        <v>81173</v>
      </c>
      <c r="Q109" s="101">
        <v>2956667.56</v>
      </c>
    </row>
    <row r="110" spans="1:17">
      <c r="A110" s="91" t="s">
        <v>400</v>
      </c>
      <c r="B110" s="91" t="s">
        <v>10</v>
      </c>
      <c r="C110" s="91" t="s">
        <v>11</v>
      </c>
      <c r="D110" s="91" t="s">
        <v>15</v>
      </c>
      <c r="E110" s="92" t="s">
        <v>119</v>
      </c>
      <c r="F110" s="93">
        <v>44754</v>
      </c>
      <c r="G110" s="91" t="s">
        <v>626</v>
      </c>
      <c r="H110" s="94"/>
      <c r="I110" s="91" t="s">
        <v>626</v>
      </c>
      <c r="J110" s="91" t="s">
        <v>401</v>
      </c>
      <c r="K110" s="91" t="s">
        <v>396</v>
      </c>
      <c r="L110" s="91" t="s">
        <v>627</v>
      </c>
      <c r="M110" s="94">
        <v>44754</v>
      </c>
      <c r="N110" s="100">
        <v>2956667.56</v>
      </c>
      <c r="O110" s="100">
        <v>0</v>
      </c>
      <c r="P110" s="100">
        <v>186658</v>
      </c>
      <c r="Q110" s="100">
        <v>2770009.56</v>
      </c>
    </row>
    <row r="111" spans="1:17">
      <c r="A111" s="95" t="s">
        <v>434</v>
      </c>
      <c r="B111" s="95" t="s">
        <v>10</v>
      </c>
      <c r="C111" s="95" t="s">
        <v>11</v>
      </c>
      <c r="D111" s="95" t="s">
        <v>12</v>
      </c>
      <c r="E111" s="96" t="s">
        <v>120</v>
      </c>
      <c r="F111" s="97">
        <v>44755</v>
      </c>
      <c r="G111" s="95"/>
      <c r="H111" s="98"/>
      <c r="I111" s="95"/>
      <c r="J111" s="95" t="s">
        <v>628</v>
      </c>
      <c r="K111" s="95" t="s">
        <v>396</v>
      </c>
      <c r="L111" s="95" t="s">
        <v>629</v>
      </c>
      <c r="M111" s="98"/>
      <c r="N111" s="101">
        <v>2770009.56</v>
      </c>
      <c r="O111" s="101">
        <v>76444.12</v>
      </c>
      <c r="P111" s="101">
        <v>0</v>
      </c>
      <c r="Q111" s="101">
        <v>2846453.68</v>
      </c>
    </row>
    <row r="112" spans="1:17">
      <c r="A112" s="91" t="s">
        <v>400</v>
      </c>
      <c r="B112" s="91" t="s">
        <v>10</v>
      </c>
      <c r="C112" s="91" t="s">
        <v>11</v>
      </c>
      <c r="D112" s="91" t="s">
        <v>15</v>
      </c>
      <c r="E112" s="92" t="s">
        <v>121</v>
      </c>
      <c r="F112" s="93">
        <v>44755</v>
      </c>
      <c r="G112" s="91" t="s">
        <v>630</v>
      </c>
      <c r="H112" s="94"/>
      <c r="I112" s="91" t="s">
        <v>630</v>
      </c>
      <c r="J112" s="91" t="s">
        <v>401</v>
      </c>
      <c r="K112" s="91" t="s">
        <v>396</v>
      </c>
      <c r="L112" s="91" t="s">
        <v>631</v>
      </c>
      <c r="M112" s="94">
        <v>44755</v>
      </c>
      <c r="N112" s="100">
        <v>2846453.68</v>
      </c>
      <c r="O112" s="100">
        <v>0</v>
      </c>
      <c r="P112" s="100">
        <v>89202</v>
      </c>
      <c r="Q112" s="100">
        <v>2757251.68</v>
      </c>
    </row>
    <row r="113" spans="1:17">
      <c r="A113" s="95" t="s">
        <v>434</v>
      </c>
      <c r="B113" s="95" t="s">
        <v>10</v>
      </c>
      <c r="C113" s="95" t="s">
        <v>11</v>
      </c>
      <c r="D113" s="95" t="s">
        <v>12</v>
      </c>
      <c r="E113" s="96" t="s">
        <v>122</v>
      </c>
      <c r="F113" s="97">
        <v>44756</v>
      </c>
      <c r="G113" s="95"/>
      <c r="H113" s="98"/>
      <c r="I113" s="95"/>
      <c r="J113" s="95" t="s">
        <v>632</v>
      </c>
      <c r="K113" s="95" t="s">
        <v>396</v>
      </c>
      <c r="L113" s="95" t="s">
        <v>633</v>
      </c>
      <c r="M113" s="98"/>
      <c r="N113" s="101">
        <v>2757251.68</v>
      </c>
      <c r="O113" s="101">
        <v>60364.5</v>
      </c>
      <c r="P113" s="101">
        <v>0</v>
      </c>
      <c r="Q113" s="101">
        <v>2817616.18</v>
      </c>
    </row>
    <row r="114" spans="1:17">
      <c r="A114" s="91" t="s">
        <v>400</v>
      </c>
      <c r="B114" s="91" t="s">
        <v>10</v>
      </c>
      <c r="C114" s="91" t="s">
        <v>11</v>
      </c>
      <c r="D114" s="91" t="s">
        <v>15</v>
      </c>
      <c r="E114" s="92" t="s">
        <v>123</v>
      </c>
      <c r="F114" s="93">
        <v>44757</v>
      </c>
      <c r="G114" s="91" t="s">
        <v>634</v>
      </c>
      <c r="H114" s="94"/>
      <c r="I114" s="91" t="s">
        <v>634</v>
      </c>
      <c r="J114" s="91" t="s">
        <v>401</v>
      </c>
      <c r="K114" s="91" t="s">
        <v>396</v>
      </c>
      <c r="L114" s="91" t="s">
        <v>635</v>
      </c>
      <c r="M114" s="94">
        <v>44757</v>
      </c>
      <c r="N114" s="100">
        <v>2817616.18</v>
      </c>
      <c r="O114" s="100">
        <v>0</v>
      </c>
      <c r="P114" s="100">
        <v>86286</v>
      </c>
      <c r="Q114" s="100">
        <v>2731330.18</v>
      </c>
    </row>
    <row r="115" spans="1:17">
      <c r="A115" s="95" t="s">
        <v>434</v>
      </c>
      <c r="B115" s="95" t="s">
        <v>10</v>
      </c>
      <c r="C115" s="95" t="s">
        <v>11</v>
      </c>
      <c r="D115" s="95" t="s">
        <v>12</v>
      </c>
      <c r="E115" s="96" t="s">
        <v>124</v>
      </c>
      <c r="F115" s="97">
        <v>44758</v>
      </c>
      <c r="G115" s="95"/>
      <c r="H115" s="98"/>
      <c r="I115" s="95"/>
      <c r="J115" s="95" t="s">
        <v>636</v>
      </c>
      <c r="K115" s="95" t="s">
        <v>396</v>
      </c>
      <c r="L115" s="95" t="s">
        <v>637</v>
      </c>
      <c r="M115" s="98"/>
      <c r="N115" s="101">
        <v>2731330.18</v>
      </c>
      <c r="O115" s="101">
        <v>117127.8</v>
      </c>
      <c r="P115" s="101">
        <v>0</v>
      </c>
      <c r="Q115" s="101">
        <v>2848457.98</v>
      </c>
    </row>
    <row r="116" spans="1:17">
      <c r="A116" s="91" t="s">
        <v>434</v>
      </c>
      <c r="B116" s="91" t="s">
        <v>10</v>
      </c>
      <c r="C116" s="91" t="s">
        <v>11</v>
      </c>
      <c r="D116" s="91" t="s">
        <v>12</v>
      </c>
      <c r="E116" s="92" t="s">
        <v>125</v>
      </c>
      <c r="F116" s="93">
        <v>44760</v>
      </c>
      <c r="G116" s="91"/>
      <c r="H116" s="94"/>
      <c r="I116" s="91"/>
      <c r="J116" s="91" t="s">
        <v>638</v>
      </c>
      <c r="K116" s="91" t="s">
        <v>396</v>
      </c>
      <c r="L116" s="91" t="s">
        <v>639</v>
      </c>
      <c r="M116" s="94"/>
      <c r="N116" s="100">
        <v>2848457.98</v>
      </c>
      <c r="O116" s="100">
        <v>59172.78</v>
      </c>
      <c r="P116" s="100">
        <v>0</v>
      </c>
      <c r="Q116" s="100">
        <v>2907630.76</v>
      </c>
    </row>
    <row r="117" spans="1:17">
      <c r="A117" s="95" t="s">
        <v>400</v>
      </c>
      <c r="B117" s="95" t="s">
        <v>10</v>
      </c>
      <c r="C117" s="95" t="s">
        <v>11</v>
      </c>
      <c r="D117" s="95" t="s">
        <v>15</v>
      </c>
      <c r="E117" s="96" t="s">
        <v>126</v>
      </c>
      <c r="F117" s="97">
        <v>44760</v>
      </c>
      <c r="G117" s="95" t="s">
        <v>640</v>
      </c>
      <c r="H117" s="98"/>
      <c r="I117" s="95" t="s">
        <v>640</v>
      </c>
      <c r="J117" s="95" t="s">
        <v>401</v>
      </c>
      <c r="K117" s="95" t="s">
        <v>396</v>
      </c>
      <c r="L117" s="95" t="s">
        <v>641</v>
      </c>
      <c r="M117" s="98">
        <v>44760</v>
      </c>
      <c r="N117" s="101">
        <v>2907630.76</v>
      </c>
      <c r="O117" s="101">
        <v>0</v>
      </c>
      <c r="P117" s="101">
        <v>225322</v>
      </c>
      <c r="Q117" s="101">
        <v>2682308.76</v>
      </c>
    </row>
    <row r="118" spans="1:17">
      <c r="A118" s="91" t="s">
        <v>400</v>
      </c>
      <c r="B118" s="91" t="s">
        <v>10</v>
      </c>
      <c r="C118" s="91" t="s">
        <v>11</v>
      </c>
      <c r="D118" s="91" t="s">
        <v>15</v>
      </c>
      <c r="E118" s="92" t="s">
        <v>127</v>
      </c>
      <c r="F118" s="93">
        <v>44762</v>
      </c>
      <c r="G118" s="91" t="s">
        <v>642</v>
      </c>
      <c r="H118" s="94"/>
      <c r="I118" s="91" t="s">
        <v>642</v>
      </c>
      <c r="J118" s="91" t="s">
        <v>401</v>
      </c>
      <c r="K118" s="91" t="s">
        <v>396</v>
      </c>
      <c r="L118" s="91" t="s">
        <v>643</v>
      </c>
      <c r="M118" s="94">
        <v>44762</v>
      </c>
      <c r="N118" s="100">
        <v>2682308.76</v>
      </c>
      <c r="O118" s="100">
        <v>0</v>
      </c>
      <c r="P118" s="100">
        <v>41225</v>
      </c>
      <c r="Q118" s="100">
        <v>2641083.76</v>
      </c>
    </row>
    <row r="119" spans="1:17">
      <c r="A119" s="95" t="s">
        <v>434</v>
      </c>
      <c r="B119" s="95" t="s">
        <v>10</v>
      </c>
      <c r="C119" s="95" t="s">
        <v>11</v>
      </c>
      <c r="D119" s="95" t="s">
        <v>12</v>
      </c>
      <c r="E119" s="96" t="s">
        <v>128</v>
      </c>
      <c r="F119" s="97">
        <v>44763</v>
      </c>
      <c r="G119" s="95"/>
      <c r="H119" s="98"/>
      <c r="I119" s="95"/>
      <c r="J119" s="95" t="s">
        <v>644</v>
      </c>
      <c r="K119" s="95" t="s">
        <v>396</v>
      </c>
      <c r="L119" s="95" t="s">
        <v>645</v>
      </c>
      <c r="M119" s="98"/>
      <c r="N119" s="101">
        <v>2641083.76</v>
      </c>
      <c r="O119" s="101">
        <v>118434.21</v>
      </c>
      <c r="P119" s="101">
        <v>0</v>
      </c>
      <c r="Q119" s="101">
        <v>2759517.97</v>
      </c>
    </row>
    <row r="120" spans="1:17">
      <c r="A120" s="91" t="s">
        <v>400</v>
      </c>
      <c r="B120" s="91" t="s">
        <v>10</v>
      </c>
      <c r="C120" s="91" t="s">
        <v>11</v>
      </c>
      <c r="D120" s="91" t="s">
        <v>15</v>
      </c>
      <c r="E120" s="92" t="s">
        <v>129</v>
      </c>
      <c r="F120" s="93">
        <v>44764</v>
      </c>
      <c r="G120" s="91" t="s">
        <v>646</v>
      </c>
      <c r="H120" s="94"/>
      <c r="I120" s="91" t="s">
        <v>646</v>
      </c>
      <c r="J120" s="91" t="s">
        <v>401</v>
      </c>
      <c r="K120" s="91" t="s">
        <v>396</v>
      </c>
      <c r="L120" s="91" t="s">
        <v>647</v>
      </c>
      <c r="M120" s="94">
        <v>44764</v>
      </c>
      <c r="N120" s="100">
        <v>2759517.97</v>
      </c>
      <c r="O120" s="100">
        <v>0</v>
      </c>
      <c r="P120" s="100">
        <v>52509</v>
      </c>
      <c r="Q120" s="100">
        <v>2707008.97</v>
      </c>
    </row>
    <row r="121" spans="1:17">
      <c r="A121" s="95" t="s">
        <v>434</v>
      </c>
      <c r="B121" s="95" t="s">
        <v>10</v>
      </c>
      <c r="C121" s="95" t="s">
        <v>11</v>
      </c>
      <c r="D121" s="95" t="s">
        <v>12</v>
      </c>
      <c r="E121" s="96" t="s">
        <v>130</v>
      </c>
      <c r="F121" s="97">
        <v>44765</v>
      </c>
      <c r="G121" s="95"/>
      <c r="H121" s="98"/>
      <c r="I121" s="95"/>
      <c r="J121" s="95" t="s">
        <v>648</v>
      </c>
      <c r="K121" s="95" t="s">
        <v>396</v>
      </c>
      <c r="L121" s="95" t="s">
        <v>649</v>
      </c>
      <c r="M121" s="98"/>
      <c r="N121" s="101">
        <v>2707008.97</v>
      </c>
      <c r="O121" s="101">
        <v>167474.88</v>
      </c>
      <c r="P121" s="101">
        <v>0</v>
      </c>
      <c r="Q121" s="101">
        <v>2874483.85</v>
      </c>
    </row>
    <row r="122" spans="1:17">
      <c r="A122" s="91" t="s">
        <v>434</v>
      </c>
      <c r="B122" s="91" t="s">
        <v>10</v>
      </c>
      <c r="C122" s="91" t="s">
        <v>11</v>
      </c>
      <c r="D122" s="91" t="s">
        <v>12</v>
      </c>
      <c r="E122" s="92" t="s">
        <v>131</v>
      </c>
      <c r="F122" s="93">
        <v>44768</v>
      </c>
      <c r="G122" s="91"/>
      <c r="H122" s="94"/>
      <c r="I122" s="91"/>
      <c r="J122" s="91" t="s">
        <v>650</v>
      </c>
      <c r="K122" s="91" t="s">
        <v>396</v>
      </c>
      <c r="L122" s="91" t="s">
        <v>651</v>
      </c>
      <c r="M122" s="94"/>
      <c r="N122" s="100">
        <v>2874483.85</v>
      </c>
      <c r="O122" s="100">
        <v>69604.63</v>
      </c>
      <c r="P122" s="100">
        <v>0</v>
      </c>
      <c r="Q122" s="100">
        <v>2944088.48</v>
      </c>
    </row>
    <row r="123" spans="1:17">
      <c r="A123" s="95" t="s">
        <v>400</v>
      </c>
      <c r="B123" s="95" t="s">
        <v>10</v>
      </c>
      <c r="C123" s="95" t="s">
        <v>11</v>
      </c>
      <c r="D123" s="95" t="s">
        <v>15</v>
      </c>
      <c r="E123" s="96" t="s">
        <v>132</v>
      </c>
      <c r="F123" s="97">
        <v>44768</v>
      </c>
      <c r="G123" s="95" t="s">
        <v>652</v>
      </c>
      <c r="H123" s="98"/>
      <c r="I123" s="95" t="s">
        <v>652</v>
      </c>
      <c r="J123" s="95" t="s">
        <v>401</v>
      </c>
      <c r="K123" s="95" t="s">
        <v>396</v>
      </c>
      <c r="L123" s="95" t="s">
        <v>653</v>
      </c>
      <c r="M123" s="98">
        <v>44768</v>
      </c>
      <c r="N123" s="101">
        <v>2944088.48</v>
      </c>
      <c r="O123" s="101">
        <v>0</v>
      </c>
      <c r="P123" s="101">
        <v>218183</v>
      </c>
      <c r="Q123" s="101">
        <v>2725905.48</v>
      </c>
    </row>
    <row r="124" spans="1:17">
      <c r="A124" s="91" t="s">
        <v>434</v>
      </c>
      <c r="B124" s="91" t="s">
        <v>10</v>
      </c>
      <c r="C124" s="91" t="s">
        <v>11</v>
      </c>
      <c r="D124" s="91" t="s">
        <v>12</v>
      </c>
      <c r="E124" s="92" t="s">
        <v>133</v>
      </c>
      <c r="F124" s="93">
        <v>44769</v>
      </c>
      <c r="G124" s="91"/>
      <c r="H124" s="94"/>
      <c r="I124" s="91"/>
      <c r="J124" s="91" t="s">
        <v>654</v>
      </c>
      <c r="K124" s="91" t="s">
        <v>396</v>
      </c>
      <c r="L124" s="91" t="s">
        <v>655</v>
      </c>
      <c r="M124" s="94"/>
      <c r="N124" s="100">
        <v>2725905.48</v>
      </c>
      <c r="O124" s="100">
        <v>38104.7</v>
      </c>
      <c r="P124" s="100">
        <v>0</v>
      </c>
      <c r="Q124" s="100">
        <v>2764010.18</v>
      </c>
    </row>
    <row r="125" spans="1:17">
      <c r="A125" s="95" t="s">
        <v>400</v>
      </c>
      <c r="B125" s="95" t="s">
        <v>10</v>
      </c>
      <c r="C125" s="95" t="s">
        <v>11</v>
      </c>
      <c r="D125" s="95" t="s">
        <v>15</v>
      </c>
      <c r="E125" s="96" t="s">
        <v>134</v>
      </c>
      <c r="F125" s="97">
        <v>44769</v>
      </c>
      <c r="G125" s="95" t="s">
        <v>656</v>
      </c>
      <c r="H125" s="98"/>
      <c r="I125" s="95" t="s">
        <v>656</v>
      </c>
      <c r="J125" s="95" t="s">
        <v>401</v>
      </c>
      <c r="K125" s="95" t="s">
        <v>396</v>
      </c>
      <c r="L125" s="95" t="s">
        <v>657</v>
      </c>
      <c r="M125" s="98">
        <v>44769</v>
      </c>
      <c r="N125" s="101">
        <v>2764010.18</v>
      </c>
      <c r="O125" s="101">
        <v>0</v>
      </c>
      <c r="P125" s="101">
        <v>71922</v>
      </c>
      <c r="Q125" s="101">
        <v>2692088.18</v>
      </c>
    </row>
    <row r="126" spans="1:17">
      <c r="A126" s="91" t="s">
        <v>434</v>
      </c>
      <c r="B126" s="91" t="s">
        <v>10</v>
      </c>
      <c r="C126" s="91" t="s">
        <v>11</v>
      </c>
      <c r="D126" s="91" t="s">
        <v>12</v>
      </c>
      <c r="E126" s="92" t="s">
        <v>135</v>
      </c>
      <c r="F126" s="93">
        <v>44772</v>
      </c>
      <c r="G126" s="91"/>
      <c r="H126" s="94"/>
      <c r="I126" s="91"/>
      <c r="J126" s="91" t="s">
        <v>658</v>
      </c>
      <c r="K126" s="91" t="s">
        <v>396</v>
      </c>
      <c r="L126" s="91" t="s">
        <v>659</v>
      </c>
      <c r="M126" s="94"/>
      <c r="N126" s="100">
        <v>2692088.18</v>
      </c>
      <c r="O126" s="100">
        <v>123003.81</v>
      </c>
      <c r="P126" s="100">
        <v>0</v>
      </c>
      <c r="Q126" s="100">
        <v>2815091.99</v>
      </c>
    </row>
    <row r="127" spans="1:17">
      <c r="A127" s="95" t="s">
        <v>400</v>
      </c>
      <c r="B127" s="95" t="s">
        <v>10</v>
      </c>
      <c r="C127" s="95" t="s">
        <v>11</v>
      </c>
      <c r="D127" s="95" t="s">
        <v>15</v>
      </c>
      <c r="E127" s="96" t="s">
        <v>136</v>
      </c>
      <c r="F127" s="97">
        <v>44772</v>
      </c>
      <c r="G127" s="95" t="s">
        <v>660</v>
      </c>
      <c r="H127" s="98"/>
      <c r="I127" s="95" t="s">
        <v>660</v>
      </c>
      <c r="J127" s="95" t="s">
        <v>401</v>
      </c>
      <c r="K127" s="95" t="s">
        <v>396</v>
      </c>
      <c r="L127" s="95" t="s">
        <v>661</v>
      </c>
      <c r="M127" s="98">
        <v>44772</v>
      </c>
      <c r="N127" s="101">
        <v>2815091.99</v>
      </c>
      <c r="O127" s="101">
        <v>0</v>
      </c>
      <c r="P127" s="101">
        <v>35524</v>
      </c>
      <c r="Q127" s="101">
        <v>2779567.99</v>
      </c>
    </row>
    <row r="128" spans="1:17">
      <c r="A128" s="91" t="s">
        <v>400</v>
      </c>
      <c r="B128" s="91" t="s">
        <v>10</v>
      </c>
      <c r="C128" s="91" t="s">
        <v>11</v>
      </c>
      <c r="D128" s="91" t="s">
        <v>15</v>
      </c>
      <c r="E128" s="92" t="s">
        <v>137</v>
      </c>
      <c r="F128" s="93">
        <v>44774</v>
      </c>
      <c r="G128" s="91" t="s">
        <v>662</v>
      </c>
      <c r="H128" s="94"/>
      <c r="I128" s="91" t="s">
        <v>662</v>
      </c>
      <c r="J128" s="91" t="s">
        <v>401</v>
      </c>
      <c r="K128" s="91" t="s">
        <v>396</v>
      </c>
      <c r="L128" s="91" t="s">
        <v>663</v>
      </c>
      <c r="M128" s="94">
        <v>44774</v>
      </c>
      <c r="N128" s="100">
        <v>2779567.99</v>
      </c>
      <c r="O128" s="100">
        <v>0</v>
      </c>
      <c r="P128" s="100">
        <v>144255</v>
      </c>
      <c r="Q128" s="100">
        <v>2635312.99</v>
      </c>
    </row>
    <row r="129" spans="1:17">
      <c r="A129" s="95" t="s">
        <v>434</v>
      </c>
      <c r="B129" s="95" t="s">
        <v>10</v>
      </c>
      <c r="C129" s="95" t="s">
        <v>11</v>
      </c>
      <c r="D129" s="95" t="s">
        <v>12</v>
      </c>
      <c r="E129" s="96" t="s">
        <v>138</v>
      </c>
      <c r="F129" s="97">
        <v>44775</v>
      </c>
      <c r="G129" s="95"/>
      <c r="H129" s="98"/>
      <c r="I129" s="95"/>
      <c r="J129" s="95" t="s">
        <v>664</v>
      </c>
      <c r="K129" s="95" t="s">
        <v>396</v>
      </c>
      <c r="L129" s="95" t="s">
        <v>665</v>
      </c>
      <c r="M129" s="98"/>
      <c r="N129" s="101">
        <v>2635312.99</v>
      </c>
      <c r="O129" s="101">
        <v>92866.44</v>
      </c>
      <c r="P129" s="101">
        <v>0</v>
      </c>
      <c r="Q129" s="101">
        <v>2728179.43</v>
      </c>
    </row>
    <row r="130" spans="1:17">
      <c r="A130" s="91" t="s">
        <v>400</v>
      </c>
      <c r="B130" s="91" t="s">
        <v>10</v>
      </c>
      <c r="C130" s="91" t="s">
        <v>11</v>
      </c>
      <c r="D130" s="91" t="s">
        <v>15</v>
      </c>
      <c r="E130" s="92" t="s">
        <v>139</v>
      </c>
      <c r="F130" s="93">
        <v>44775</v>
      </c>
      <c r="G130" s="91" t="s">
        <v>666</v>
      </c>
      <c r="H130" s="94"/>
      <c r="I130" s="91" t="s">
        <v>666</v>
      </c>
      <c r="J130" s="91" t="s">
        <v>401</v>
      </c>
      <c r="K130" s="91" t="s">
        <v>396</v>
      </c>
      <c r="L130" s="91" t="s">
        <v>667</v>
      </c>
      <c r="M130" s="94">
        <v>44775</v>
      </c>
      <c r="N130" s="100">
        <v>2728179.43</v>
      </c>
      <c r="O130" s="100">
        <v>0</v>
      </c>
      <c r="P130" s="100">
        <v>118521</v>
      </c>
      <c r="Q130" s="100">
        <v>2609658.43</v>
      </c>
    </row>
    <row r="131" spans="1:17">
      <c r="A131" s="95" t="s">
        <v>434</v>
      </c>
      <c r="B131" s="95" t="s">
        <v>10</v>
      </c>
      <c r="C131" s="95" t="s">
        <v>11</v>
      </c>
      <c r="D131" s="95" t="s">
        <v>12</v>
      </c>
      <c r="E131" s="96" t="s">
        <v>140</v>
      </c>
      <c r="F131" s="97">
        <v>44777</v>
      </c>
      <c r="G131" s="95"/>
      <c r="H131" s="98"/>
      <c r="I131" s="95"/>
      <c r="J131" s="95" t="s">
        <v>668</v>
      </c>
      <c r="K131" s="95" t="s">
        <v>396</v>
      </c>
      <c r="L131" s="95" t="s">
        <v>669</v>
      </c>
      <c r="M131" s="98"/>
      <c r="N131" s="101">
        <v>2609658.43</v>
      </c>
      <c r="O131" s="101">
        <v>416957.51</v>
      </c>
      <c r="P131" s="101">
        <v>0</v>
      </c>
      <c r="Q131" s="101">
        <v>3026615.94</v>
      </c>
    </row>
    <row r="132" spans="1:17">
      <c r="A132" s="91" t="s">
        <v>400</v>
      </c>
      <c r="B132" s="91" t="s">
        <v>10</v>
      </c>
      <c r="C132" s="91" t="s">
        <v>11</v>
      </c>
      <c r="D132" s="91" t="s">
        <v>15</v>
      </c>
      <c r="E132" s="92" t="s">
        <v>141</v>
      </c>
      <c r="F132" s="93">
        <v>44777</v>
      </c>
      <c r="G132" s="91" t="s">
        <v>670</v>
      </c>
      <c r="H132" s="94"/>
      <c r="I132" s="91" t="s">
        <v>670</v>
      </c>
      <c r="J132" s="91" t="s">
        <v>401</v>
      </c>
      <c r="K132" s="91" t="s">
        <v>396</v>
      </c>
      <c r="L132" s="91" t="s">
        <v>671</v>
      </c>
      <c r="M132" s="94">
        <v>44777</v>
      </c>
      <c r="N132" s="100">
        <v>3026615.94</v>
      </c>
      <c r="O132" s="100">
        <v>0</v>
      </c>
      <c r="P132" s="100">
        <v>97048</v>
      </c>
      <c r="Q132" s="100">
        <v>2929567.94</v>
      </c>
    </row>
    <row r="133" spans="1:17">
      <c r="A133" s="95" t="s">
        <v>434</v>
      </c>
      <c r="B133" s="95" t="s">
        <v>10</v>
      </c>
      <c r="C133" s="95" t="s">
        <v>11</v>
      </c>
      <c r="D133" s="95" t="s">
        <v>12</v>
      </c>
      <c r="E133" s="96" t="s">
        <v>142</v>
      </c>
      <c r="F133" s="97">
        <v>44778</v>
      </c>
      <c r="G133" s="95"/>
      <c r="H133" s="98"/>
      <c r="I133" s="95"/>
      <c r="J133" s="95" t="s">
        <v>672</v>
      </c>
      <c r="K133" s="95" t="s">
        <v>396</v>
      </c>
      <c r="L133" s="95" t="s">
        <v>673</v>
      </c>
      <c r="M133" s="98"/>
      <c r="N133" s="101">
        <v>2929567.94</v>
      </c>
      <c r="O133" s="101">
        <v>199360.12</v>
      </c>
      <c r="P133" s="101">
        <v>0</v>
      </c>
      <c r="Q133" s="101">
        <v>3128928.06</v>
      </c>
    </row>
    <row r="134" spans="1:17">
      <c r="A134" s="91" t="s">
        <v>400</v>
      </c>
      <c r="B134" s="91" t="s">
        <v>10</v>
      </c>
      <c r="C134" s="91" t="s">
        <v>11</v>
      </c>
      <c r="D134" s="91" t="s">
        <v>15</v>
      </c>
      <c r="E134" s="92" t="s">
        <v>143</v>
      </c>
      <c r="F134" s="93">
        <v>44778</v>
      </c>
      <c r="G134" s="91" t="s">
        <v>674</v>
      </c>
      <c r="H134" s="94"/>
      <c r="I134" s="91" t="s">
        <v>674</v>
      </c>
      <c r="J134" s="91" t="s">
        <v>401</v>
      </c>
      <c r="K134" s="91" t="s">
        <v>396</v>
      </c>
      <c r="L134" s="91" t="s">
        <v>675</v>
      </c>
      <c r="M134" s="94">
        <v>44778</v>
      </c>
      <c r="N134" s="100">
        <v>3128928.06</v>
      </c>
      <c r="O134" s="100">
        <v>0</v>
      </c>
      <c r="P134" s="100">
        <v>105864</v>
      </c>
      <c r="Q134" s="100">
        <v>3023064.06</v>
      </c>
    </row>
    <row r="135" spans="1:17">
      <c r="A135" s="95" t="s">
        <v>400</v>
      </c>
      <c r="B135" s="95" t="s">
        <v>10</v>
      </c>
      <c r="C135" s="95" t="s">
        <v>11</v>
      </c>
      <c r="D135" s="95" t="s">
        <v>15</v>
      </c>
      <c r="E135" s="96" t="s">
        <v>144</v>
      </c>
      <c r="F135" s="97">
        <v>44781</v>
      </c>
      <c r="G135" s="95" t="s">
        <v>676</v>
      </c>
      <c r="H135" s="98"/>
      <c r="I135" s="95" t="s">
        <v>676</v>
      </c>
      <c r="J135" s="95" t="s">
        <v>401</v>
      </c>
      <c r="K135" s="95" t="s">
        <v>396</v>
      </c>
      <c r="L135" s="95" t="s">
        <v>677</v>
      </c>
      <c r="M135" s="98">
        <v>44781</v>
      </c>
      <c r="N135" s="101">
        <v>3023064.06</v>
      </c>
      <c r="O135" s="101">
        <v>0</v>
      </c>
      <c r="P135" s="101">
        <v>100000</v>
      </c>
      <c r="Q135" s="101">
        <v>2923064.06</v>
      </c>
    </row>
    <row r="136" spans="1:17">
      <c r="A136" s="91" t="s">
        <v>434</v>
      </c>
      <c r="B136" s="91" t="s">
        <v>10</v>
      </c>
      <c r="C136" s="91" t="s">
        <v>11</v>
      </c>
      <c r="D136" s="91" t="s">
        <v>12</v>
      </c>
      <c r="E136" s="92" t="s">
        <v>145</v>
      </c>
      <c r="F136" s="93">
        <v>44782</v>
      </c>
      <c r="G136" s="91"/>
      <c r="H136" s="94"/>
      <c r="I136" s="91"/>
      <c r="J136" s="91" t="s">
        <v>678</v>
      </c>
      <c r="K136" s="91" t="s">
        <v>396</v>
      </c>
      <c r="L136" s="91" t="s">
        <v>679</v>
      </c>
      <c r="M136" s="94"/>
      <c r="N136" s="100">
        <v>2923064.06</v>
      </c>
      <c r="O136" s="100">
        <v>74277.42</v>
      </c>
      <c r="P136" s="100">
        <v>0</v>
      </c>
      <c r="Q136" s="100">
        <v>2997341.48</v>
      </c>
    </row>
    <row r="137" spans="1:17">
      <c r="A137" s="95" t="s">
        <v>400</v>
      </c>
      <c r="B137" s="95" t="s">
        <v>10</v>
      </c>
      <c r="C137" s="95" t="s">
        <v>11</v>
      </c>
      <c r="D137" s="95" t="s">
        <v>15</v>
      </c>
      <c r="E137" s="96" t="s">
        <v>146</v>
      </c>
      <c r="F137" s="97">
        <v>44783</v>
      </c>
      <c r="G137" s="95" t="s">
        <v>680</v>
      </c>
      <c r="H137" s="98"/>
      <c r="I137" s="95" t="s">
        <v>680</v>
      </c>
      <c r="J137" s="95" t="s">
        <v>401</v>
      </c>
      <c r="K137" s="95" t="s">
        <v>396</v>
      </c>
      <c r="L137" s="95" t="s">
        <v>681</v>
      </c>
      <c r="M137" s="98">
        <v>44783</v>
      </c>
      <c r="N137" s="101">
        <v>2997341.48</v>
      </c>
      <c r="O137" s="101">
        <v>0</v>
      </c>
      <c r="P137" s="101">
        <v>150000</v>
      </c>
      <c r="Q137" s="101">
        <v>2847341.48</v>
      </c>
    </row>
    <row r="138" spans="1:17">
      <c r="A138" s="91" t="s">
        <v>434</v>
      </c>
      <c r="B138" s="91" t="s">
        <v>10</v>
      </c>
      <c r="C138" s="91" t="s">
        <v>11</v>
      </c>
      <c r="D138" s="91" t="s">
        <v>12</v>
      </c>
      <c r="E138" s="92" t="s">
        <v>147</v>
      </c>
      <c r="F138" s="93">
        <v>44785</v>
      </c>
      <c r="G138" s="91"/>
      <c r="H138" s="94"/>
      <c r="I138" s="91"/>
      <c r="J138" s="91" t="s">
        <v>682</v>
      </c>
      <c r="K138" s="91" t="s">
        <v>396</v>
      </c>
      <c r="L138" s="91" t="s">
        <v>683</v>
      </c>
      <c r="M138" s="94"/>
      <c r="N138" s="100">
        <v>2847341.48</v>
      </c>
      <c r="O138" s="100">
        <v>125108.8</v>
      </c>
      <c r="P138" s="100">
        <v>0</v>
      </c>
      <c r="Q138" s="100">
        <v>2972450.28</v>
      </c>
    </row>
    <row r="139" spans="1:17">
      <c r="A139" s="95" t="s">
        <v>400</v>
      </c>
      <c r="B139" s="95" t="s">
        <v>10</v>
      </c>
      <c r="C139" s="95" t="s">
        <v>11</v>
      </c>
      <c r="D139" s="95" t="s">
        <v>15</v>
      </c>
      <c r="E139" s="96" t="s">
        <v>148</v>
      </c>
      <c r="F139" s="97">
        <v>44785</v>
      </c>
      <c r="G139" s="95" t="s">
        <v>684</v>
      </c>
      <c r="H139" s="98"/>
      <c r="I139" s="95" t="s">
        <v>684</v>
      </c>
      <c r="J139" s="95" t="s">
        <v>401</v>
      </c>
      <c r="K139" s="95" t="s">
        <v>396</v>
      </c>
      <c r="L139" s="95" t="s">
        <v>685</v>
      </c>
      <c r="M139" s="98">
        <v>44785</v>
      </c>
      <c r="N139" s="101">
        <v>2972450.28</v>
      </c>
      <c r="O139" s="101">
        <v>0</v>
      </c>
      <c r="P139" s="101">
        <v>50000</v>
      </c>
      <c r="Q139" s="101">
        <v>2922450.28</v>
      </c>
    </row>
    <row r="140" spans="1:17">
      <c r="A140" s="91" t="s">
        <v>400</v>
      </c>
      <c r="B140" s="91" t="s">
        <v>10</v>
      </c>
      <c r="C140" s="91" t="s">
        <v>11</v>
      </c>
      <c r="D140" s="91" t="s">
        <v>15</v>
      </c>
      <c r="E140" s="92" t="s">
        <v>149</v>
      </c>
      <c r="F140" s="93">
        <v>44790</v>
      </c>
      <c r="G140" s="91" t="s">
        <v>686</v>
      </c>
      <c r="H140" s="94"/>
      <c r="I140" s="91" t="s">
        <v>686</v>
      </c>
      <c r="J140" s="91" t="s">
        <v>401</v>
      </c>
      <c r="K140" s="91" t="s">
        <v>396</v>
      </c>
      <c r="L140" s="91" t="s">
        <v>687</v>
      </c>
      <c r="M140" s="94">
        <v>44790</v>
      </c>
      <c r="N140" s="100">
        <v>2922450.28</v>
      </c>
      <c r="O140" s="100">
        <v>0</v>
      </c>
      <c r="P140" s="100">
        <v>300000</v>
      </c>
      <c r="Q140" s="100">
        <v>2622450.28</v>
      </c>
    </row>
    <row r="141" spans="1:17">
      <c r="A141" s="95" t="s">
        <v>400</v>
      </c>
      <c r="B141" s="95" t="s">
        <v>10</v>
      </c>
      <c r="C141" s="95" t="s">
        <v>11</v>
      </c>
      <c r="D141" s="95" t="s">
        <v>15</v>
      </c>
      <c r="E141" s="96" t="s">
        <v>150</v>
      </c>
      <c r="F141" s="97">
        <v>44791</v>
      </c>
      <c r="G141" s="95" t="s">
        <v>688</v>
      </c>
      <c r="H141" s="98"/>
      <c r="I141" s="95" t="s">
        <v>688</v>
      </c>
      <c r="J141" s="95" t="s">
        <v>401</v>
      </c>
      <c r="K141" s="95" t="s">
        <v>396</v>
      </c>
      <c r="L141" s="95" t="s">
        <v>689</v>
      </c>
      <c r="M141" s="98">
        <v>44791</v>
      </c>
      <c r="N141" s="101">
        <v>2622450.28</v>
      </c>
      <c r="O141" s="101">
        <v>0</v>
      </c>
      <c r="P141" s="101">
        <v>200000</v>
      </c>
      <c r="Q141" s="101">
        <v>2422450.28</v>
      </c>
    </row>
    <row r="142" spans="1:17">
      <c r="A142" s="91" t="s">
        <v>434</v>
      </c>
      <c r="B142" s="91" t="s">
        <v>10</v>
      </c>
      <c r="C142" s="91" t="s">
        <v>11</v>
      </c>
      <c r="D142" s="91" t="s">
        <v>12</v>
      </c>
      <c r="E142" s="92" t="s">
        <v>151</v>
      </c>
      <c r="F142" s="93">
        <v>44792</v>
      </c>
      <c r="G142" s="91"/>
      <c r="H142" s="94"/>
      <c r="I142" s="91"/>
      <c r="J142" s="91" t="s">
        <v>690</v>
      </c>
      <c r="K142" s="91" t="s">
        <v>396</v>
      </c>
      <c r="L142" s="91" t="s">
        <v>691</v>
      </c>
      <c r="M142" s="94"/>
      <c r="N142" s="100">
        <v>2422450.28</v>
      </c>
      <c r="O142" s="100">
        <v>83896.68</v>
      </c>
      <c r="P142" s="100">
        <v>0</v>
      </c>
      <c r="Q142" s="100">
        <v>2506346.96</v>
      </c>
    </row>
    <row r="143" spans="1:17">
      <c r="A143" s="95" t="s">
        <v>400</v>
      </c>
      <c r="B143" s="95" t="s">
        <v>10</v>
      </c>
      <c r="C143" s="95" t="s">
        <v>11</v>
      </c>
      <c r="D143" s="95" t="s">
        <v>15</v>
      </c>
      <c r="E143" s="96" t="s">
        <v>152</v>
      </c>
      <c r="F143" s="97">
        <v>44795</v>
      </c>
      <c r="G143" s="95" t="s">
        <v>692</v>
      </c>
      <c r="H143" s="98"/>
      <c r="I143" s="95" t="s">
        <v>692</v>
      </c>
      <c r="J143" s="95" t="s">
        <v>401</v>
      </c>
      <c r="K143" s="95" t="s">
        <v>396</v>
      </c>
      <c r="L143" s="95" t="s">
        <v>693</v>
      </c>
      <c r="M143" s="98">
        <v>44795</v>
      </c>
      <c r="N143" s="101">
        <v>2506346.96</v>
      </c>
      <c r="O143" s="101">
        <v>0</v>
      </c>
      <c r="P143" s="101">
        <v>150000</v>
      </c>
      <c r="Q143" s="101">
        <v>2356346.96</v>
      </c>
    </row>
    <row r="144" spans="1:17">
      <c r="A144" s="91" t="s">
        <v>434</v>
      </c>
      <c r="B144" s="91" t="s">
        <v>10</v>
      </c>
      <c r="C144" s="91" t="s">
        <v>11</v>
      </c>
      <c r="D144" s="91" t="s">
        <v>12</v>
      </c>
      <c r="E144" s="92" t="s">
        <v>153</v>
      </c>
      <c r="F144" s="93">
        <v>44798</v>
      </c>
      <c r="G144" s="91"/>
      <c r="H144" s="94"/>
      <c r="I144" s="91"/>
      <c r="J144" s="91" t="s">
        <v>694</v>
      </c>
      <c r="K144" s="91" t="s">
        <v>396</v>
      </c>
      <c r="L144" s="91" t="s">
        <v>695</v>
      </c>
      <c r="M144" s="94"/>
      <c r="N144" s="100">
        <v>2356346.96</v>
      </c>
      <c r="O144" s="100">
        <v>204483.97</v>
      </c>
      <c r="P144" s="100">
        <v>0</v>
      </c>
      <c r="Q144" s="100">
        <v>2560830.93</v>
      </c>
    </row>
    <row r="145" spans="1:17">
      <c r="A145" s="95" t="s">
        <v>400</v>
      </c>
      <c r="B145" s="95" t="s">
        <v>10</v>
      </c>
      <c r="C145" s="95" t="s">
        <v>11</v>
      </c>
      <c r="D145" s="95" t="s">
        <v>15</v>
      </c>
      <c r="E145" s="96" t="s">
        <v>154</v>
      </c>
      <c r="F145" s="97">
        <v>44798</v>
      </c>
      <c r="G145" s="95" t="s">
        <v>696</v>
      </c>
      <c r="H145" s="98"/>
      <c r="I145" s="95" t="s">
        <v>696</v>
      </c>
      <c r="J145" s="95" t="s">
        <v>401</v>
      </c>
      <c r="K145" s="95" t="s">
        <v>396</v>
      </c>
      <c r="L145" s="95" t="s">
        <v>697</v>
      </c>
      <c r="M145" s="98">
        <v>44798</v>
      </c>
      <c r="N145" s="101">
        <v>2560830.93</v>
      </c>
      <c r="O145" s="101">
        <v>0</v>
      </c>
      <c r="P145" s="101">
        <v>50000</v>
      </c>
      <c r="Q145" s="101">
        <v>2510830.93</v>
      </c>
    </row>
    <row r="146" spans="1:17">
      <c r="A146" s="91" t="s">
        <v>434</v>
      </c>
      <c r="B146" s="91" t="s">
        <v>10</v>
      </c>
      <c r="C146" s="91" t="s">
        <v>11</v>
      </c>
      <c r="D146" s="91" t="s">
        <v>12</v>
      </c>
      <c r="E146" s="92" t="s">
        <v>155</v>
      </c>
      <c r="F146" s="93">
        <v>44799</v>
      </c>
      <c r="G146" s="91"/>
      <c r="H146" s="94"/>
      <c r="I146" s="91"/>
      <c r="J146" s="91" t="s">
        <v>698</v>
      </c>
      <c r="K146" s="91" t="s">
        <v>396</v>
      </c>
      <c r="L146" s="91" t="s">
        <v>699</v>
      </c>
      <c r="M146" s="94"/>
      <c r="N146" s="100">
        <v>2510830.93</v>
      </c>
      <c r="O146" s="100">
        <v>293051.21</v>
      </c>
      <c r="P146" s="100">
        <v>0</v>
      </c>
      <c r="Q146" s="100">
        <v>2803882.14</v>
      </c>
    </row>
    <row r="147" spans="1:17">
      <c r="A147" s="95" t="s">
        <v>400</v>
      </c>
      <c r="B147" s="95" t="s">
        <v>10</v>
      </c>
      <c r="C147" s="95" t="s">
        <v>11</v>
      </c>
      <c r="D147" s="95" t="s">
        <v>15</v>
      </c>
      <c r="E147" s="96" t="s">
        <v>156</v>
      </c>
      <c r="F147" s="97">
        <v>44799</v>
      </c>
      <c r="G147" s="95" t="s">
        <v>700</v>
      </c>
      <c r="H147" s="98"/>
      <c r="I147" s="95" t="s">
        <v>700</v>
      </c>
      <c r="J147" s="95" t="s">
        <v>401</v>
      </c>
      <c r="K147" s="95" t="s">
        <v>396</v>
      </c>
      <c r="L147" s="95" t="s">
        <v>701</v>
      </c>
      <c r="M147" s="98">
        <v>44799</v>
      </c>
      <c r="N147" s="101">
        <v>2803882.14</v>
      </c>
      <c r="O147" s="101">
        <v>0</v>
      </c>
      <c r="P147" s="101">
        <v>161099</v>
      </c>
      <c r="Q147" s="101">
        <v>2642783.14</v>
      </c>
    </row>
    <row r="148" spans="1:17">
      <c r="A148" s="91" t="s">
        <v>434</v>
      </c>
      <c r="B148" s="91" t="s">
        <v>10</v>
      </c>
      <c r="C148" s="91" t="s">
        <v>11</v>
      </c>
      <c r="D148" s="91" t="s">
        <v>12</v>
      </c>
      <c r="E148" s="92" t="s">
        <v>157</v>
      </c>
      <c r="F148" s="93">
        <v>44800</v>
      </c>
      <c r="G148" s="91"/>
      <c r="H148" s="94"/>
      <c r="I148" s="91"/>
      <c r="J148" s="91" t="s">
        <v>702</v>
      </c>
      <c r="K148" s="91" t="s">
        <v>396</v>
      </c>
      <c r="L148" s="91" t="s">
        <v>703</v>
      </c>
      <c r="M148" s="94"/>
      <c r="N148" s="100">
        <v>2642783.14</v>
      </c>
      <c r="O148" s="100">
        <v>109936.84</v>
      </c>
      <c r="P148" s="100">
        <v>0</v>
      </c>
      <c r="Q148" s="100">
        <v>2752719.98</v>
      </c>
    </row>
    <row r="149" spans="1:17">
      <c r="A149" s="95" t="s">
        <v>434</v>
      </c>
      <c r="B149" s="95" t="s">
        <v>10</v>
      </c>
      <c r="C149" s="95" t="s">
        <v>11</v>
      </c>
      <c r="D149" s="95" t="s">
        <v>12</v>
      </c>
      <c r="E149" s="96" t="s">
        <v>158</v>
      </c>
      <c r="F149" s="97">
        <v>44800</v>
      </c>
      <c r="G149" s="95"/>
      <c r="H149" s="98"/>
      <c r="I149" s="95"/>
      <c r="J149" s="95" t="s">
        <v>704</v>
      </c>
      <c r="K149" s="95" t="s">
        <v>396</v>
      </c>
      <c r="L149" s="95" t="s">
        <v>705</v>
      </c>
      <c r="M149" s="98"/>
      <c r="N149" s="101">
        <v>2752719.98</v>
      </c>
      <c r="O149" s="101">
        <v>87234.56</v>
      </c>
      <c r="P149" s="101">
        <v>0</v>
      </c>
      <c r="Q149" s="101">
        <v>2839954.54</v>
      </c>
    </row>
    <row r="150" spans="1:17">
      <c r="A150" s="91" t="s">
        <v>434</v>
      </c>
      <c r="B150" s="91" t="s">
        <v>10</v>
      </c>
      <c r="C150" s="91" t="s">
        <v>11</v>
      </c>
      <c r="D150" s="91" t="s">
        <v>12</v>
      </c>
      <c r="E150" s="92" t="s">
        <v>159</v>
      </c>
      <c r="F150" s="93">
        <v>44803</v>
      </c>
      <c r="G150" s="91"/>
      <c r="H150" s="94"/>
      <c r="I150" s="91"/>
      <c r="J150" s="91" t="s">
        <v>706</v>
      </c>
      <c r="K150" s="91" t="s">
        <v>396</v>
      </c>
      <c r="L150" s="91" t="s">
        <v>707</v>
      </c>
      <c r="M150" s="94"/>
      <c r="N150" s="100">
        <v>2839954.54</v>
      </c>
      <c r="O150" s="100">
        <v>109214.77</v>
      </c>
      <c r="P150" s="100">
        <v>0</v>
      </c>
      <c r="Q150" s="100">
        <v>2949169.31</v>
      </c>
    </row>
    <row r="151" spans="1:17">
      <c r="A151" s="95" t="s">
        <v>400</v>
      </c>
      <c r="B151" s="95" t="s">
        <v>10</v>
      </c>
      <c r="C151" s="95" t="s">
        <v>11</v>
      </c>
      <c r="D151" s="95" t="s">
        <v>15</v>
      </c>
      <c r="E151" s="96" t="s">
        <v>160</v>
      </c>
      <c r="F151" s="97">
        <v>44803</v>
      </c>
      <c r="G151" s="95" t="s">
        <v>708</v>
      </c>
      <c r="H151" s="98"/>
      <c r="I151" s="95" t="s">
        <v>708</v>
      </c>
      <c r="J151" s="95" t="s">
        <v>401</v>
      </c>
      <c r="K151" s="95" t="s">
        <v>396</v>
      </c>
      <c r="L151" s="95" t="s">
        <v>709</v>
      </c>
      <c r="M151" s="98">
        <v>44803</v>
      </c>
      <c r="N151" s="101">
        <v>2949169.31</v>
      </c>
      <c r="O151" s="101">
        <v>0</v>
      </c>
      <c r="P151" s="101">
        <v>246164</v>
      </c>
      <c r="Q151" s="101">
        <v>2703005.31</v>
      </c>
    </row>
    <row r="152" spans="1:17">
      <c r="A152" s="91" t="s">
        <v>434</v>
      </c>
      <c r="B152" s="91" t="s">
        <v>10</v>
      </c>
      <c r="C152" s="91" t="s">
        <v>11</v>
      </c>
      <c r="D152" s="91" t="s">
        <v>12</v>
      </c>
      <c r="E152" s="92" t="s">
        <v>161</v>
      </c>
      <c r="F152" s="93">
        <v>44804</v>
      </c>
      <c r="G152" s="91"/>
      <c r="H152" s="94"/>
      <c r="I152" s="91"/>
      <c r="J152" s="91" t="s">
        <v>710</v>
      </c>
      <c r="K152" s="91" t="s">
        <v>396</v>
      </c>
      <c r="L152" s="91" t="s">
        <v>711</v>
      </c>
      <c r="M152" s="94"/>
      <c r="N152" s="100">
        <v>2703005.31</v>
      </c>
      <c r="O152" s="100">
        <v>71763.16</v>
      </c>
      <c r="P152" s="100">
        <v>0</v>
      </c>
      <c r="Q152" s="100">
        <v>2774768.47</v>
      </c>
    </row>
    <row r="153" spans="1:17">
      <c r="A153" s="95" t="s">
        <v>434</v>
      </c>
      <c r="B153" s="95" t="s">
        <v>10</v>
      </c>
      <c r="C153" s="95" t="s">
        <v>11</v>
      </c>
      <c r="D153" s="95" t="s">
        <v>12</v>
      </c>
      <c r="E153" s="96" t="s">
        <v>162</v>
      </c>
      <c r="F153" s="97">
        <v>44806</v>
      </c>
      <c r="G153" s="95"/>
      <c r="H153" s="98"/>
      <c r="I153" s="95"/>
      <c r="J153" s="95" t="s">
        <v>712</v>
      </c>
      <c r="K153" s="95" t="s">
        <v>396</v>
      </c>
      <c r="L153" s="95" t="s">
        <v>713</v>
      </c>
      <c r="M153" s="98"/>
      <c r="N153" s="101">
        <v>2774768.47</v>
      </c>
      <c r="O153" s="101">
        <v>87791.31</v>
      </c>
      <c r="P153" s="101">
        <v>0</v>
      </c>
      <c r="Q153" s="101">
        <v>2862559.78</v>
      </c>
    </row>
    <row r="154" spans="1:17">
      <c r="A154" s="91" t="s">
        <v>434</v>
      </c>
      <c r="B154" s="91" t="s">
        <v>10</v>
      </c>
      <c r="C154" s="91" t="s">
        <v>11</v>
      </c>
      <c r="D154" s="91" t="s">
        <v>33</v>
      </c>
      <c r="E154" s="92" t="s">
        <v>163</v>
      </c>
      <c r="F154" s="93">
        <v>44809</v>
      </c>
      <c r="G154" s="91" t="s">
        <v>714</v>
      </c>
      <c r="H154" s="94">
        <v>44750</v>
      </c>
      <c r="I154" s="91" t="s">
        <v>715</v>
      </c>
      <c r="J154" s="91" t="s">
        <v>716</v>
      </c>
      <c r="K154" s="91" t="s">
        <v>396</v>
      </c>
      <c r="L154" s="91" t="s">
        <v>717</v>
      </c>
      <c r="M154" s="94"/>
      <c r="N154" s="100">
        <v>2862559.78</v>
      </c>
      <c r="O154" s="100">
        <v>0</v>
      </c>
      <c r="P154" s="100">
        <v>44853.16</v>
      </c>
      <c r="Q154" s="100">
        <v>2817706.62</v>
      </c>
    </row>
    <row r="155" spans="1:17">
      <c r="A155" s="95" t="s">
        <v>400</v>
      </c>
      <c r="B155" s="95" t="s">
        <v>10</v>
      </c>
      <c r="C155" s="95" t="s">
        <v>11</v>
      </c>
      <c r="D155" s="95" t="s">
        <v>15</v>
      </c>
      <c r="E155" s="96" t="s">
        <v>164</v>
      </c>
      <c r="F155" s="97">
        <v>44810</v>
      </c>
      <c r="G155" s="95" t="s">
        <v>718</v>
      </c>
      <c r="H155" s="98"/>
      <c r="I155" s="95" t="s">
        <v>718</v>
      </c>
      <c r="J155" s="95" t="s">
        <v>401</v>
      </c>
      <c r="K155" s="95" t="s">
        <v>396</v>
      </c>
      <c r="L155" s="95" t="s">
        <v>719</v>
      </c>
      <c r="M155" s="98">
        <v>44810</v>
      </c>
      <c r="N155" s="101">
        <v>2817706.62</v>
      </c>
      <c r="O155" s="101">
        <v>0</v>
      </c>
      <c r="P155" s="101">
        <v>277667</v>
      </c>
      <c r="Q155" s="101">
        <v>2540039.62</v>
      </c>
    </row>
    <row r="156" spans="1:17">
      <c r="A156" s="91" t="s">
        <v>434</v>
      </c>
      <c r="B156" s="91" t="s">
        <v>10</v>
      </c>
      <c r="C156" s="91" t="s">
        <v>11</v>
      </c>
      <c r="D156" s="91" t="s">
        <v>12</v>
      </c>
      <c r="E156" s="92" t="s">
        <v>165</v>
      </c>
      <c r="F156" s="93">
        <v>44813</v>
      </c>
      <c r="G156" s="91"/>
      <c r="H156" s="94"/>
      <c r="I156" s="91"/>
      <c r="J156" s="91" t="s">
        <v>720</v>
      </c>
      <c r="K156" s="91" t="s">
        <v>396</v>
      </c>
      <c r="L156" s="91" t="s">
        <v>721</v>
      </c>
      <c r="M156" s="94"/>
      <c r="N156" s="100">
        <v>2540039.62</v>
      </c>
      <c r="O156" s="100">
        <v>66272.68</v>
      </c>
      <c r="P156" s="100">
        <v>0</v>
      </c>
      <c r="Q156" s="100">
        <v>2606312.3</v>
      </c>
    </row>
    <row r="157" spans="1:17">
      <c r="A157" s="95" t="s">
        <v>434</v>
      </c>
      <c r="B157" s="95" t="s">
        <v>10</v>
      </c>
      <c r="C157" s="95" t="s">
        <v>11</v>
      </c>
      <c r="D157" s="95" t="s">
        <v>12</v>
      </c>
      <c r="E157" s="96" t="s">
        <v>166</v>
      </c>
      <c r="F157" s="97">
        <v>44816</v>
      </c>
      <c r="G157" s="95"/>
      <c r="H157" s="98"/>
      <c r="I157" s="95"/>
      <c r="J157" s="95" t="s">
        <v>722</v>
      </c>
      <c r="K157" s="95" t="s">
        <v>396</v>
      </c>
      <c r="L157" s="95" t="s">
        <v>723</v>
      </c>
      <c r="M157" s="98"/>
      <c r="N157" s="101">
        <v>2606312.3</v>
      </c>
      <c r="O157" s="101">
        <v>111377.75</v>
      </c>
      <c r="P157" s="101">
        <v>0</v>
      </c>
      <c r="Q157" s="101">
        <v>2717690.05</v>
      </c>
    </row>
    <row r="158" spans="1:17">
      <c r="A158" s="91" t="s">
        <v>400</v>
      </c>
      <c r="B158" s="91" t="s">
        <v>10</v>
      </c>
      <c r="C158" s="91" t="s">
        <v>11</v>
      </c>
      <c r="D158" s="91" t="s">
        <v>15</v>
      </c>
      <c r="E158" s="92" t="s">
        <v>167</v>
      </c>
      <c r="F158" s="93">
        <v>44817</v>
      </c>
      <c r="G158" s="91" t="s">
        <v>724</v>
      </c>
      <c r="H158" s="94"/>
      <c r="I158" s="91" t="s">
        <v>724</v>
      </c>
      <c r="J158" s="91" t="s">
        <v>401</v>
      </c>
      <c r="K158" s="91" t="s">
        <v>396</v>
      </c>
      <c r="L158" s="91" t="s">
        <v>725</v>
      </c>
      <c r="M158" s="94">
        <v>44817</v>
      </c>
      <c r="N158" s="100">
        <v>2717690.05</v>
      </c>
      <c r="O158" s="100">
        <v>0</v>
      </c>
      <c r="P158" s="100">
        <v>200000</v>
      </c>
      <c r="Q158" s="100">
        <v>2517690.05</v>
      </c>
    </row>
    <row r="159" spans="1:17">
      <c r="A159" s="95" t="s">
        <v>434</v>
      </c>
      <c r="B159" s="95" t="s">
        <v>10</v>
      </c>
      <c r="C159" s="95" t="s">
        <v>11</v>
      </c>
      <c r="D159" s="95" t="s">
        <v>12</v>
      </c>
      <c r="E159" s="96" t="s">
        <v>168</v>
      </c>
      <c r="F159" s="97">
        <v>44818</v>
      </c>
      <c r="G159" s="95"/>
      <c r="H159" s="98"/>
      <c r="I159" s="95"/>
      <c r="J159" s="95" t="s">
        <v>726</v>
      </c>
      <c r="K159" s="95" t="s">
        <v>396</v>
      </c>
      <c r="L159" s="95" t="s">
        <v>727</v>
      </c>
      <c r="M159" s="98"/>
      <c r="N159" s="101">
        <v>2517690.05</v>
      </c>
      <c r="O159" s="101">
        <v>137990.67</v>
      </c>
      <c r="P159" s="101">
        <v>0</v>
      </c>
      <c r="Q159" s="101">
        <v>2655680.72</v>
      </c>
    </row>
    <row r="160" spans="1:17">
      <c r="A160" s="91" t="s">
        <v>400</v>
      </c>
      <c r="B160" s="91" t="s">
        <v>10</v>
      </c>
      <c r="C160" s="91" t="s">
        <v>11</v>
      </c>
      <c r="D160" s="91" t="s">
        <v>15</v>
      </c>
      <c r="E160" s="92" t="s">
        <v>169</v>
      </c>
      <c r="F160" s="93">
        <v>44819</v>
      </c>
      <c r="G160" s="91" t="s">
        <v>728</v>
      </c>
      <c r="H160" s="94"/>
      <c r="I160" s="91" t="s">
        <v>728</v>
      </c>
      <c r="J160" s="91" t="s">
        <v>401</v>
      </c>
      <c r="K160" s="91" t="s">
        <v>396</v>
      </c>
      <c r="L160" s="91" t="s">
        <v>729</v>
      </c>
      <c r="M160" s="94">
        <v>44819</v>
      </c>
      <c r="N160" s="100">
        <v>2655680.72</v>
      </c>
      <c r="O160" s="100">
        <v>0</v>
      </c>
      <c r="P160" s="100">
        <v>200000</v>
      </c>
      <c r="Q160" s="100">
        <v>2455680.72</v>
      </c>
    </row>
    <row r="161" spans="1:17">
      <c r="A161" s="95" t="s">
        <v>434</v>
      </c>
      <c r="B161" s="95" t="s">
        <v>10</v>
      </c>
      <c r="C161" s="95" t="s">
        <v>11</v>
      </c>
      <c r="D161" s="95" t="s">
        <v>12</v>
      </c>
      <c r="E161" s="96" t="s">
        <v>170</v>
      </c>
      <c r="F161" s="97">
        <v>44820</v>
      </c>
      <c r="G161" s="95"/>
      <c r="H161" s="98"/>
      <c r="I161" s="95"/>
      <c r="J161" s="95" t="s">
        <v>730</v>
      </c>
      <c r="K161" s="95" t="s">
        <v>396</v>
      </c>
      <c r="L161" s="95" t="s">
        <v>731</v>
      </c>
      <c r="M161" s="98"/>
      <c r="N161" s="101">
        <v>2455680.72</v>
      </c>
      <c r="O161" s="101">
        <v>160090.23</v>
      </c>
      <c r="P161" s="101">
        <v>0</v>
      </c>
      <c r="Q161" s="101">
        <v>2615770.95</v>
      </c>
    </row>
    <row r="162" spans="1:17">
      <c r="A162" s="91" t="s">
        <v>434</v>
      </c>
      <c r="B162" s="91" t="s">
        <v>10</v>
      </c>
      <c r="C162" s="91" t="s">
        <v>11</v>
      </c>
      <c r="D162" s="91" t="s">
        <v>12</v>
      </c>
      <c r="E162" s="92" t="s">
        <v>171</v>
      </c>
      <c r="F162" s="93">
        <v>44821</v>
      </c>
      <c r="G162" s="91"/>
      <c r="H162" s="94"/>
      <c r="I162" s="91"/>
      <c r="J162" s="91" t="s">
        <v>732</v>
      </c>
      <c r="K162" s="91" t="s">
        <v>396</v>
      </c>
      <c r="L162" s="91" t="s">
        <v>733</v>
      </c>
      <c r="M162" s="94"/>
      <c r="N162" s="100">
        <v>2615770.95</v>
      </c>
      <c r="O162" s="100">
        <v>105455.85</v>
      </c>
      <c r="P162" s="100">
        <v>0</v>
      </c>
      <c r="Q162" s="100">
        <v>2721226.8</v>
      </c>
    </row>
    <row r="163" spans="1:17">
      <c r="A163" s="95" t="s">
        <v>434</v>
      </c>
      <c r="B163" s="95" t="s">
        <v>10</v>
      </c>
      <c r="C163" s="95" t="s">
        <v>11</v>
      </c>
      <c r="D163" s="95" t="s">
        <v>12</v>
      </c>
      <c r="E163" s="96" t="s">
        <v>172</v>
      </c>
      <c r="F163" s="97">
        <v>44824</v>
      </c>
      <c r="G163" s="95"/>
      <c r="H163" s="98"/>
      <c r="I163" s="95"/>
      <c r="J163" s="95" t="s">
        <v>734</v>
      </c>
      <c r="K163" s="95" t="s">
        <v>396</v>
      </c>
      <c r="L163" s="95" t="s">
        <v>735</v>
      </c>
      <c r="M163" s="98"/>
      <c r="N163" s="101">
        <v>2721226.8</v>
      </c>
      <c r="O163" s="101">
        <v>304367.88</v>
      </c>
      <c r="P163" s="101">
        <v>0</v>
      </c>
      <c r="Q163" s="101">
        <v>3025594.68</v>
      </c>
    </row>
    <row r="164" spans="1:17">
      <c r="A164" s="91" t="s">
        <v>434</v>
      </c>
      <c r="B164" s="91" t="s">
        <v>10</v>
      </c>
      <c r="C164" s="91" t="s">
        <v>11</v>
      </c>
      <c r="D164" s="91" t="s">
        <v>12</v>
      </c>
      <c r="E164" s="92" t="s">
        <v>173</v>
      </c>
      <c r="F164" s="93">
        <v>44824</v>
      </c>
      <c r="G164" s="91"/>
      <c r="H164" s="94"/>
      <c r="I164" s="91"/>
      <c r="J164" s="91" t="s">
        <v>736</v>
      </c>
      <c r="K164" s="91" t="s">
        <v>396</v>
      </c>
      <c r="L164" s="91" t="s">
        <v>737</v>
      </c>
      <c r="M164" s="94"/>
      <c r="N164" s="100">
        <v>3025594.68</v>
      </c>
      <c r="O164" s="100">
        <v>331849.86</v>
      </c>
      <c r="P164" s="100">
        <v>0</v>
      </c>
      <c r="Q164" s="100">
        <v>3357444.54</v>
      </c>
    </row>
    <row r="165" spans="1:17">
      <c r="A165" s="95" t="s">
        <v>400</v>
      </c>
      <c r="B165" s="95" t="s">
        <v>10</v>
      </c>
      <c r="C165" s="95" t="s">
        <v>11</v>
      </c>
      <c r="D165" s="95" t="s">
        <v>15</v>
      </c>
      <c r="E165" s="96" t="s">
        <v>174</v>
      </c>
      <c r="F165" s="97">
        <v>44824</v>
      </c>
      <c r="G165" s="95" t="s">
        <v>738</v>
      </c>
      <c r="H165" s="98"/>
      <c r="I165" s="95" t="s">
        <v>738</v>
      </c>
      <c r="J165" s="95" t="s">
        <v>401</v>
      </c>
      <c r="K165" s="95" t="s">
        <v>396</v>
      </c>
      <c r="L165" s="95" t="s">
        <v>739</v>
      </c>
      <c r="M165" s="98">
        <v>44824</v>
      </c>
      <c r="N165" s="101">
        <v>3357444.54</v>
      </c>
      <c r="O165" s="101">
        <v>0</v>
      </c>
      <c r="P165" s="101">
        <v>100000</v>
      </c>
      <c r="Q165" s="101">
        <v>3257444.54</v>
      </c>
    </row>
    <row r="166" spans="1:17">
      <c r="A166" s="91" t="s">
        <v>434</v>
      </c>
      <c r="B166" s="91" t="s">
        <v>10</v>
      </c>
      <c r="C166" s="91" t="s">
        <v>11</v>
      </c>
      <c r="D166" s="91" t="s">
        <v>12</v>
      </c>
      <c r="E166" s="92" t="s">
        <v>175</v>
      </c>
      <c r="F166" s="93">
        <v>44825</v>
      </c>
      <c r="G166" s="91"/>
      <c r="H166" s="94"/>
      <c r="I166" s="91" t="s">
        <v>740</v>
      </c>
      <c r="J166" s="91" t="s">
        <v>741</v>
      </c>
      <c r="K166" s="91" t="s">
        <v>396</v>
      </c>
      <c r="L166" s="91" t="s">
        <v>742</v>
      </c>
      <c r="M166" s="94"/>
      <c r="N166" s="100">
        <v>3257444.54</v>
      </c>
      <c r="O166" s="100">
        <v>79201.95</v>
      </c>
      <c r="P166" s="100">
        <v>0</v>
      </c>
      <c r="Q166" s="100">
        <v>3336646.49</v>
      </c>
    </row>
    <row r="167" spans="1:17">
      <c r="A167" s="95" t="s">
        <v>400</v>
      </c>
      <c r="B167" s="95" t="s">
        <v>10</v>
      </c>
      <c r="C167" s="95" t="s">
        <v>11</v>
      </c>
      <c r="D167" s="95" t="s">
        <v>15</v>
      </c>
      <c r="E167" s="96" t="s">
        <v>176</v>
      </c>
      <c r="F167" s="97">
        <v>44827</v>
      </c>
      <c r="G167" s="95" t="s">
        <v>743</v>
      </c>
      <c r="H167" s="98"/>
      <c r="I167" s="95" t="s">
        <v>743</v>
      </c>
      <c r="J167" s="95" t="s">
        <v>401</v>
      </c>
      <c r="K167" s="95" t="s">
        <v>396</v>
      </c>
      <c r="L167" s="95" t="s">
        <v>744</v>
      </c>
      <c r="M167" s="98">
        <v>44827</v>
      </c>
      <c r="N167" s="101">
        <v>3336646.49</v>
      </c>
      <c r="O167" s="101">
        <v>0</v>
      </c>
      <c r="P167" s="101">
        <v>100000</v>
      </c>
      <c r="Q167" s="101">
        <v>3236646.49</v>
      </c>
    </row>
    <row r="168" spans="1:17">
      <c r="A168" s="91" t="s">
        <v>434</v>
      </c>
      <c r="B168" s="91" t="s">
        <v>10</v>
      </c>
      <c r="C168" s="91" t="s">
        <v>11</v>
      </c>
      <c r="D168" s="91" t="s">
        <v>12</v>
      </c>
      <c r="E168" s="92" t="s">
        <v>177</v>
      </c>
      <c r="F168" s="93">
        <v>44828</v>
      </c>
      <c r="G168" s="91"/>
      <c r="H168" s="94"/>
      <c r="I168" s="91"/>
      <c r="J168" s="91" t="s">
        <v>745</v>
      </c>
      <c r="K168" s="91" t="s">
        <v>396</v>
      </c>
      <c r="L168" s="91" t="s">
        <v>746</v>
      </c>
      <c r="M168" s="94"/>
      <c r="N168" s="100">
        <v>3236646.49</v>
      </c>
      <c r="O168" s="100">
        <v>233431.62</v>
      </c>
      <c r="P168" s="100">
        <v>0</v>
      </c>
      <c r="Q168" s="100">
        <v>3470078.11</v>
      </c>
    </row>
    <row r="169" spans="1:17">
      <c r="A169" s="95" t="s">
        <v>400</v>
      </c>
      <c r="B169" s="95" t="s">
        <v>10</v>
      </c>
      <c r="C169" s="95" t="s">
        <v>11</v>
      </c>
      <c r="D169" s="95" t="s">
        <v>15</v>
      </c>
      <c r="E169" s="96" t="s">
        <v>178</v>
      </c>
      <c r="F169" s="97">
        <v>44830</v>
      </c>
      <c r="G169" s="95" t="s">
        <v>747</v>
      </c>
      <c r="H169" s="98"/>
      <c r="I169" s="95" t="s">
        <v>747</v>
      </c>
      <c r="J169" s="95" t="s">
        <v>401</v>
      </c>
      <c r="K169" s="95" t="s">
        <v>396</v>
      </c>
      <c r="L169" s="95" t="s">
        <v>748</v>
      </c>
      <c r="M169" s="98">
        <v>44830</v>
      </c>
      <c r="N169" s="101">
        <v>3470078.11</v>
      </c>
      <c r="O169" s="101">
        <v>0</v>
      </c>
      <c r="P169" s="101">
        <v>100000</v>
      </c>
      <c r="Q169" s="101">
        <v>3370078.11</v>
      </c>
    </row>
    <row r="170" spans="1:17">
      <c r="A170" s="91" t="s">
        <v>400</v>
      </c>
      <c r="B170" s="91" t="s">
        <v>10</v>
      </c>
      <c r="C170" s="91" t="s">
        <v>11</v>
      </c>
      <c r="D170" s="91" t="s">
        <v>15</v>
      </c>
      <c r="E170" s="92" t="s">
        <v>179</v>
      </c>
      <c r="F170" s="93">
        <v>44832</v>
      </c>
      <c r="G170" s="91" t="s">
        <v>749</v>
      </c>
      <c r="H170" s="94"/>
      <c r="I170" s="91" t="s">
        <v>749</v>
      </c>
      <c r="J170" s="91" t="s">
        <v>401</v>
      </c>
      <c r="K170" s="91" t="s">
        <v>396</v>
      </c>
      <c r="L170" s="91" t="s">
        <v>750</v>
      </c>
      <c r="M170" s="94">
        <v>44832</v>
      </c>
      <c r="N170" s="100">
        <v>3370078.11</v>
      </c>
      <c r="O170" s="100">
        <v>0</v>
      </c>
      <c r="P170" s="100">
        <v>100000</v>
      </c>
      <c r="Q170" s="100">
        <v>3270078.11</v>
      </c>
    </row>
    <row r="171" spans="1:17">
      <c r="A171" s="95" t="s">
        <v>434</v>
      </c>
      <c r="B171" s="95" t="s">
        <v>10</v>
      </c>
      <c r="C171" s="95" t="s">
        <v>11</v>
      </c>
      <c r="D171" s="95" t="s">
        <v>12</v>
      </c>
      <c r="E171" s="96" t="s">
        <v>180</v>
      </c>
      <c r="F171" s="97">
        <v>44832</v>
      </c>
      <c r="G171" s="95"/>
      <c r="H171" s="98"/>
      <c r="I171" s="95"/>
      <c r="J171" s="95" t="s">
        <v>751</v>
      </c>
      <c r="K171" s="95" t="s">
        <v>396</v>
      </c>
      <c r="L171" s="95" t="s">
        <v>752</v>
      </c>
      <c r="M171" s="98"/>
      <c r="N171" s="101">
        <v>3270078.11</v>
      </c>
      <c r="O171" s="101">
        <v>284632.6</v>
      </c>
      <c r="P171" s="101">
        <v>0</v>
      </c>
      <c r="Q171" s="101">
        <v>3554710.71</v>
      </c>
    </row>
    <row r="172" spans="1:17">
      <c r="A172" s="91" t="s">
        <v>400</v>
      </c>
      <c r="B172" s="91" t="s">
        <v>10</v>
      </c>
      <c r="C172" s="91" t="s">
        <v>11</v>
      </c>
      <c r="D172" s="91" t="s">
        <v>15</v>
      </c>
      <c r="E172" s="92" t="s">
        <v>181</v>
      </c>
      <c r="F172" s="93">
        <v>44834</v>
      </c>
      <c r="G172" s="91" t="s">
        <v>753</v>
      </c>
      <c r="H172" s="94"/>
      <c r="I172" s="91" t="s">
        <v>753</v>
      </c>
      <c r="J172" s="91" t="s">
        <v>401</v>
      </c>
      <c r="K172" s="91" t="s">
        <v>396</v>
      </c>
      <c r="L172" s="91" t="s">
        <v>754</v>
      </c>
      <c r="M172" s="94">
        <v>44834</v>
      </c>
      <c r="N172" s="100">
        <v>3554710.71</v>
      </c>
      <c r="O172" s="100">
        <v>0</v>
      </c>
      <c r="P172" s="100">
        <v>50000</v>
      </c>
      <c r="Q172" s="100">
        <v>3504710.71</v>
      </c>
    </row>
    <row r="173" spans="1:17">
      <c r="A173" s="95" t="s">
        <v>400</v>
      </c>
      <c r="B173" s="95" t="s">
        <v>10</v>
      </c>
      <c r="C173" s="95" t="s">
        <v>11</v>
      </c>
      <c r="D173" s="95" t="s">
        <v>15</v>
      </c>
      <c r="E173" s="96" t="s">
        <v>182</v>
      </c>
      <c r="F173" s="97">
        <v>44837</v>
      </c>
      <c r="G173" s="95" t="s">
        <v>755</v>
      </c>
      <c r="H173" s="98"/>
      <c r="I173" s="95" t="s">
        <v>755</v>
      </c>
      <c r="J173" s="95" t="s">
        <v>401</v>
      </c>
      <c r="K173" s="95" t="s">
        <v>396</v>
      </c>
      <c r="L173" s="95" t="s">
        <v>756</v>
      </c>
      <c r="M173" s="98">
        <v>44837</v>
      </c>
      <c r="N173" s="101">
        <v>3504710.71</v>
      </c>
      <c r="O173" s="101">
        <v>0</v>
      </c>
      <c r="P173" s="101">
        <v>200000</v>
      </c>
      <c r="Q173" s="101">
        <v>3304710.71</v>
      </c>
    </row>
    <row r="174" spans="1:17">
      <c r="A174" s="91" t="s">
        <v>434</v>
      </c>
      <c r="B174" s="91" t="s">
        <v>10</v>
      </c>
      <c r="C174" s="91" t="s">
        <v>11</v>
      </c>
      <c r="D174" s="91" t="s">
        <v>12</v>
      </c>
      <c r="E174" s="92" t="s">
        <v>183</v>
      </c>
      <c r="F174" s="93">
        <v>44838</v>
      </c>
      <c r="G174" s="91"/>
      <c r="H174" s="94"/>
      <c r="I174" s="91"/>
      <c r="J174" s="91" t="s">
        <v>757</v>
      </c>
      <c r="K174" s="91" t="s">
        <v>396</v>
      </c>
      <c r="L174" s="91" t="s">
        <v>758</v>
      </c>
      <c r="M174" s="94"/>
      <c r="N174" s="100">
        <v>3304710.71</v>
      </c>
      <c r="O174" s="100">
        <v>318392.46</v>
      </c>
      <c r="P174" s="100">
        <v>0</v>
      </c>
      <c r="Q174" s="100">
        <v>3623103.17</v>
      </c>
    </row>
    <row r="175" spans="1:17">
      <c r="A175" s="95" t="s">
        <v>434</v>
      </c>
      <c r="B175" s="95" t="s">
        <v>10</v>
      </c>
      <c r="C175" s="95" t="s">
        <v>11</v>
      </c>
      <c r="D175" s="95" t="s">
        <v>12</v>
      </c>
      <c r="E175" s="96" t="s">
        <v>184</v>
      </c>
      <c r="F175" s="97">
        <v>44840</v>
      </c>
      <c r="G175" s="95"/>
      <c r="H175" s="98"/>
      <c r="I175" s="95"/>
      <c r="J175" s="95" t="s">
        <v>759</v>
      </c>
      <c r="K175" s="95" t="s">
        <v>396</v>
      </c>
      <c r="L175" s="95" t="s">
        <v>760</v>
      </c>
      <c r="M175" s="98"/>
      <c r="N175" s="101">
        <v>3623103.17</v>
      </c>
      <c r="O175" s="101">
        <v>142854.45</v>
      </c>
      <c r="P175" s="101">
        <v>0</v>
      </c>
      <c r="Q175" s="101">
        <v>3765957.62</v>
      </c>
    </row>
    <row r="176" spans="1:17">
      <c r="A176" s="91" t="s">
        <v>400</v>
      </c>
      <c r="B176" s="91" t="s">
        <v>10</v>
      </c>
      <c r="C176" s="91" t="s">
        <v>11</v>
      </c>
      <c r="D176" s="91" t="s">
        <v>15</v>
      </c>
      <c r="E176" s="92" t="s">
        <v>185</v>
      </c>
      <c r="F176" s="93">
        <v>44840</v>
      </c>
      <c r="G176" s="91" t="s">
        <v>761</v>
      </c>
      <c r="H176" s="94"/>
      <c r="I176" s="91" t="s">
        <v>761</v>
      </c>
      <c r="J176" s="91" t="s">
        <v>401</v>
      </c>
      <c r="K176" s="91" t="s">
        <v>396</v>
      </c>
      <c r="L176" s="91" t="s">
        <v>762</v>
      </c>
      <c r="M176" s="94">
        <v>44840</v>
      </c>
      <c r="N176" s="100">
        <v>3765957.62</v>
      </c>
      <c r="O176" s="100">
        <v>0</v>
      </c>
      <c r="P176" s="100">
        <v>200000</v>
      </c>
      <c r="Q176" s="100">
        <v>3565957.62</v>
      </c>
    </row>
    <row r="177" spans="1:17">
      <c r="A177" s="95" t="s">
        <v>434</v>
      </c>
      <c r="B177" s="95" t="s">
        <v>10</v>
      </c>
      <c r="C177" s="95" t="s">
        <v>11</v>
      </c>
      <c r="D177" s="95" t="s">
        <v>12</v>
      </c>
      <c r="E177" s="96" t="s">
        <v>186</v>
      </c>
      <c r="F177" s="97">
        <v>44842</v>
      </c>
      <c r="G177" s="95"/>
      <c r="H177" s="98"/>
      <c r="I177" s="95"/>
      <c r="J177" s="95" t="s">
        <v>763</v>
      </c>
      <c r="K177" s="95" t="s">
        <v>396</v>
      </c>
      <c r="L177" s="95" t="s">
        <v>764</v>
      </c>
      <c r="M177" s="98"/>
      <c r="N177" s="101">
        <v>3565957.62</v>
      </c>
      <c r="O177" s="101">
        <v>327484</v>
      </c>
      <c r="P177" s="101">
        <v>0</v>
      </c>
      <c r="Q177" s="101">
        <v>3893441.62</v>
      </c>
    </row>
    <row r="178" spans="1:17">
      <c r="A178" s="91" t="s">
        <v>434</v>
      </c>
      <c r="B178" s="91" t="s">
        <v>10</v>
      </c>
      <c r="C178" s="91" t="s">
        <v>11</v>
      </c>
      <c r="D178" s="91" t="s">
        <v>12</v>
      </c>
      <c r="E178" s="92" t="s">
        <v>187</v>
      </c>
      <c r="F178" s="93">
        <v>44844</v>
      </c>
      <c r="G178" s="91"/>
      <c r="H178" s="94"/>
      <c r="I178" s="91"/>
      <c r="J178" s="91" t="s">
        <v>765</v>
      </c>
      <c r="K178" s="91" t="s">
        <v>396</v>
      </c>
      <c r="L178" s="91" t="s">
        <v>766</v>
      </c>
      <c r="M178" s="94"/>
      <c r="N178" s="100">
        <v>3893441.62</v>
      </c>
      <c r="O178" s="100">
        <v>135619.8</v>
      </c>
      <c r="P178" s="100">
        <v>0</v>
      </c>
      <c r="Q178" s="100">
        <v>4029061.42</v>
      </c>
    </row>
    <row r="179" spans="1:17">
      <c r="A179" s="95" t="s">
        <v>434</v>
      </c>
      <c r="B179" s="95" t="s">
        <v>10</v>
      </c>
      <c r="C179" s="95" t="s">
        <v>11</v>
      </c>
      <c r="D179" s="95" t="s">
        <v>12</v>
      </c>
      <c r="E179" s="96" t="s">
        <v>188</v>
      </c>
      <c r="F179" s="97">
        <v>44844</v>
      </c>
      <c r="G179" s="95"/>
      <c r="H179" s="98"/>
      <c r="I179" s="95" t="s">
        <v>767</v>
      </c>
      <c r="J179" s="95" t="s">
        <v>768</v>
      </c>
      <c r="K179" s="95" t="s">
        <v>396</v>
      </c>
      <c r="L179" s="95" t="s">
        <v>769</v>
      </c>
      <c r="M179" s="98"/>
      <c r="N179" s="101">
        <v>4029061.42</v>
      </c>
      <c r="O179" s="101">
        <v>189493.95</v>
      </c>
      <c r="P179" s="101">
        <v>0</v>
      </c>
      <c r="Q179" s="101">
        <v>4218555.37</v>
      </c>
    </row>
    <row r="180" spans="1:17">
      <c r="A180" s="91" t="s">
        <v>400</v>
      </c>
      <c r="B180" s="91" t="s">
        <v>10</v>
      </c>
      <c r="C180" s="91" t="s">
        <v>11</v>
      </c>
      <c r="D180" s="91" t="s">
        <v>15</v>
      </c>
      <c r="E180" s="92" t="s">
        <v>189</v>
      </c>
      <c r="F180" s="93">
        <v>44844</v>
      </c>
      <c r="G180" s="91" t="s">
        <v>770</v>
      </c>
      <c r="H180" s="94"/>
      <c r="I180" s="91" t="s">
        <v>770</v>
      </c>
      <c r="J180" s="91" t="s">
        <v>401</v>
      </c>
      <c r="K180" s="91" t="s">
        <v>396</v>
      </c>
      <c r="L180" s="91" t="s">
        <v>771</v>
      </c>
      <c r="M180" s="94">
        <v>44844</v>
      </c>
      <c r="N180" s="100">
        <v>4218555.37</v>
      </c>
      <c r="O180" s="100">
        <v>0</v>
      </c>
      <c r="P180" s="100">
        <v>350000</v>
      </c>
      <c r="Q180" s="100">
        <v>3868555.37</v>
      </c>
    </row>
    <row r="181" spans="1:17">
      <c r="A181" s="95" t="s">
        <v>434</v>
      </c>
      <c r="B181" s="95" t="s">
        <v>10</v>
      </c>
      <c r="C181" s="95" t="s">
        <v>11</v>
      </c>
      <c r="D181" s="95" t="s">
        <v>12</v>
      </c>
      <c r="E181" s="96" t="s">
        <v>190</v>
      </c>
      <c r="F181" s="97">
        <v>44845</v>
      </c>
      <c r="G181" s="95"/>
      <c r="H181" s="98"/>
      <c r="I181" s="95"/>
      <c r="J181" s="95" t="s">
        <v>772</v>
      </c>
      <c r="K181" s="95" t="s">
        <v>396</v>
      </c>
      <c r="L181" s="95" t="s">
        <v>773</v>
      </c>
      <c r="M181" s="98"/>
      <c r="N181" s="101">
        <v>3868555.37</v>
      </c>
      <c r="O181" s="101">
        <v>125026.28</v>
      </c>
      <c r="P181" s="101">
        <v>0</v>
      </c>
      <c r="Q181" s="101">
        <v>3993581.65</v>
      </c>
    </row>
    <row r="182" spans="1:17">
      <c r="A182" s="91" t="s">
        <v>434</v>
      </c>
      <c r="B182" s="91" t="s">
        <v>10</v>
      </c>
      <c r="C182" s="91" t="s">
        <v>11</v>
      </c>
      <c r="D182" s="91" t="s">
        <v>12</v>
      </c>
      <c r="E182" s="92" t="s">
        <v>191</v>
      </c>
      <c r="F182" s="93">
        <v>44845</v>
      </c>
      <c r="G182" s="91"/>
      <c r="H182" s="94"/>
      <c r="I182" s="91" t="s">
        <v>740</v>
      </c>
      <c r="J182" s="91" t="s">
        <v>774</v>
      </c>
      <c r="K182" s="91" t="s">
        <v>396</v>
      </c>
      <c r="L182" s="91" t="s">
        <v>775</v>
      </c>
      <c r="M182" s="94"/>
      <c r="N182" s="100">
        <v>3993581.65</v>
      </c>
      <c r="O182" s="100">
        <v>204485.03</v>
      </c>
      <c r="P182" s="100">
        <v>0</v>
      </c>
      <c r="Q182" s="100">
        <v>4198066.68</v>
      </c>
    </row>
    <row r="183" spans="1:17">
      <c r="A183" s="95" t="s">
        <v>434</v>
      </c>
      <c r="B183" s="95" t="s">
        <v>10</v>
      </c>
      <c r="C183" s="95" t="s">
        <v>11</v>
      </c>
      <c r="D183" s="95" t="s">
        <v>12</v>
      </c>
      <c r="E183" s="96" t="s">
        <v>192</v>
      </c>
      <c r="F183" s="97">
        <v>44845</v>
      </c>
      <c r="G183" s="95"/>
      <c r="H183" s="98"/>
      <c r="I183" s="95"/>
      <c r="J183" s="95" t="s">
        <v>776</v>
      </c>
      <c r="K183" s="95" t="s">
        <v>396</v>
      </c>
      <c r="L183" s="95" t="s">
        <v>777</v>
      </c>
      <c r="M183" s="98"/>
      <c r="N183" s="101">
        <v>4198066.68</v>
      </c>
      <c r="O183" s="101">
        <v>1066381.54</v>
      </c>
      <c r="P183" s="101">
        <v>0</v>
      </c>
      <c r="Q183" s="101">
        <v>5264448.22</v>
      </c>
    </row>
    <row r="184" spans="1:17">
      <c r="A184" s="91" t="s">
        <v>434</v>
      </c>
      <c r="B184" s="91" t="s">
        <v>10</v>
      </c>
      <c r="C184" s="91" t="s">
        <v>11</v>
      </c>
      <c r="D184" s="91" t="s">
        <v>33</v>
      </c>
      <c r="E184" s="92" t="s">
        <v>193</v>
      </c>
      <c r="F184" s="93">
        <v>44847</v>
      </c>
      <c r="G184" s="91" t="s">
        <v>778</v>
      </c>
      <c r="H184" s="94">
        <v>44798</v>
      </c>
      <c r="I184" s="91" t="s">
        <v>779</v>
      </c>
      <c r="J184" s="91" t="s">
        <v>780</v>
      </c>
      <c r="K184" s="91" t="s">
        <v>396</v>
      </c>
      <c r="L184" s="91" t="s">
        <v>781</v>
      </c>
      <c r="M184" s="94"/>
      <c r="N184" s="100">
        <v>5264448.22</v>
      </c>
      <c r="O184" s="100">
        <v>0</v>
      </c>
      <c r="P184" s="100">
        <v>118557.84</v>
      </c>
      <c r="Q184" s="100">
        <v>5145890.38</v>
      </c>
    </row>
    <row r="185" spans="1:17">
      <c r="A185" s="95" t="s">
        <v>434</v>
      </c>
      <c r="B185" s="95" t="s">
        <v>10</v>
      </c>
      <c r="C185" s="95" t="s">
        <v>11</v>
      </c>
      <c r="D185" s="95" t="s">
        <v>12</v>
      </c>
      <c r="E185" s="96" t="s">
        <v>194</v>
      </c>
      <c r="F185" s="97">
        <v>44848</v>
      </c>
      <c r="G185" s="95"/>
      <c r="H185" s="98"/>
      <c r="I185" s="95"/>
      <c r="J185" s="95" t="s">
        <v>782</v>
      </c>
      <c r="K185" s="95" t="s">
        <v>396</v>
      </c>
      <c r="L185" s="95" t="s">
        <v>783</v>
      </c>
      <c r="M185" s="98"/>
      <c r="N185" s="101">
        <v>5145890.38</v>
      </c>
      <c r="O185" s="101">
        <v>101037.44</v>
      </c>
      <c r="P185" s="101">
        <v>0</v>
      </c>
      <c r="Q185" s="101">
        <v>5246927.82</v>
      </c>
    </row>
    <row r="186" spans="1:17">
      <c r="A186" s="91" t="s">
        <v>400</v>
      </c>
      <c r="B186" s="91" t="s">
        <v>10</v>
      </c>
      <c r="C186" s="91" t="s">
        <v>11</v>
      </c>
      <c r="D186" s="91" t="s">
        <v>15</v>
      </c>
      <c r="E186" s="92" t="s">
        <v>195</v>
      </c>
      <c r="F186" s="93">
        <v>44849</v>
      </c>
      <c r="G186" s="91" t="s">
        <v>784</v>
      </c>
      <c r="H186" s="94"/>
      <c r="I186" s="91" t="s">
        <v>784</v>
      </c>
      <c r="J186" s="91" t="s">
        <v>401</v>
      </c>
      <c r="K186" s="91" t="s">
        <v>396</v>
      </c>
      <c r="L186" s="91" t="s">
        <v>785</v>
      </c>
      <c r="M186" s="94">
        <v>44849</v>
      </c>
      <c r="N186" s="100">
        <v>5246927.82</v>
      </c>
      <c r="O186" s="100">
        <v>0</v>
      </c>
      <c r="P186" s="100">
        <v>300000</v>
      </c>
      <c r="Q186" s="100">
        <v>4946927.82</v>
      </c>
    </row>
    <row r="187" spans="1:17">
      <c r="A187" s="95" t="s">
        <v>434</v>
      </c>
      <c r="B187" s="95" t="s">
        <v>10</v>
      </c>
      <c r="C187" s="95" t="s">
        <v>11</v>
      </c>
      <c r="D187" s="95" t="s">
        <v>12</v>
      </c>
      <c r="E187" s="96" t="s">
        <v>196</v>
      </c>
      <c r="F187" s="97">
        <v>44851</v>
      </c>
      <c r="G187" s="95"/>
      <c r="H187" s="98"/>
      <c r="I187" s="95"/>
      <c r="J187" s="95" t="s">
        <v>786</v>
      </c>
      <c r="K187" s="95" t="s">
        <v>396</v>
      </c>
      <c r="L187" s="95" t="s">
        <v>787</v>
      </c>
      <c r="M187" s="98"/>
      <c r="N187" s="101">
        <v>4946927.82</v>
      </c>
      <c r="O187" s="101">
        <v>275008.78</v>
      </c>
      <c r="P187" s="101">
        <v>0</v>
      </c>
      <c r="Q187" s="101">
        <v>5221936.6</v>
      </c>
    </row>
    <row r="188" spans="1:17">
      <c r="A188" s="91" t="s">
        <v>434</v>
      </c>
      <c r="B188" s="91" t="s">
        <v>10</v>
      </c>
      <c r="C188" s="91" t="s">
        <v>11</v>
      </c>
      <c r="D188" s="91" t="s">
        <v>12</v>
      </c>
      <c r="E188" s="92" t="s">
        <v>197</v>
      </c>
      <c r="F188" s="93">
        <v>44851</v>
      </c>
      <c r="G188" s="91"/>
      <c r="H188" s="94"/>
      <c r="I188" s="91" t="s">
        <v>740</v>
      </c>
      <c r="J188" s="91" t="s">
        <v>788</v>
      </c>
      <c r="K188" s="91" t="s">
        <v>396</v>
      </c>
      <c r="L188" s="91" t="s">
        <v>789</v>
      </c>
      <c r="M188" s="94"/>
      <c r="N188" s="100">
        <v>5221936.6</v>
      </c>
      <c r="O188" s="100">
        <v>81666.28</v>
      </c>
      <c r="P188" s="100">
        <v>0</v>
      </c>
      <c r="Q188" s="100">
        <v>5303602.88</v>
      </c>
    </row>
    <row r="189" spans="1:17">
      <c r="A189" s="95" t="s">
        <v>400</v>
      </c>
      <c r="B189" s="95" t="s">
        <v>10</v>
      </c>
      <c r="C189" s="95" t="s">
        <v>11</v>
      </c>
      <c r="D189" s="95" t="s">
        <v>15</v>
      </c>
      <c r="E189" s="96" t="s">
        <v>198</v>
      </c>
      <c r="F189" s="97">
        <v>44851</v>
      </c>
      <c r="G189" s="95" t="s">
        <v>790</v>
      </c>
      <c r="H189" s="98"/>
      <c r="I189" s="95" t="s">
        <v>790</v>
      </c>
      <c r="J189" s="95" t="s">
        <v>401</v>
      </c>
      <c r="K189" s="95" t="s">
        <v>396</v>
      </c>
      <c r="L189" s="95" t="s">
        <v>791</v>
      </c>
      <c r="M189" s="98">
        <v>44851</v>
      </c>
      <c r="N189" s="101">
        <v>5303602.88</v>
      </c>
      <c r="O189" s="101">
        <v>0</v>
      </c>
      <c r="P189" s="101">
        <v>250000</v>
      </c>
      <c r="Q189" s="101">
        <v>5053602.88</v>
      </c>
    </row>
    <row r="190" spans="1:17">
      <c r="A190" s="91" t="s">
        <v>434</v>
      </c>
      <c r="B190" s="91" t="s">
        <v>10</v>
      </c>
      <c r="C190" s="91" t="s">
        <v>11</v>
      </c>
      <c r="D190" s="91" t="s">
        <v>12</v>
      </c>
      <c r="E190" s="92" t="s">
        <v>199</v>
      </c>
      <c r="F190" s="93">
        <v>44853</v>
      </c>
      <c r="G190" s="91"/>
      <c r="H190" s="94"/>
      <c r="I190" s="91"/>
      <c r="J190" s="91" t="s">
        <v>792</v>
      </c>
      <c r="K190" s="91" t="s">
        <v>396</v>
      </c>
      <c r="L190" s="91" t="s">
        <v>793</v>
      </c>
      <c r="M190" s="94"/>
      <c r="N190" s="100">
        <v>5053602.88</v>
      </c>
      <c r="O190" s="100">
        <v>137089.07</v>
      </c>
      <c r="P190" s="100">
        <v>0</v>
      </c>
      <c r="Q190" s="100">
        <v>5190691.95</v>
      </c>
    </row>
    <row r="191" spans="1:17">
      <c r="A191" s="95" t="s">
        <v>434</v>
      </c>
      <c r="B191" s="95" t="s">
        <v>10</v>
      </c>
      <c r="C191" s="95" t="s">
        <v>11</v>
      </c>
      <c r="D191" s="95" t="s">
        <v>12</v>
      </c>
      <c r="E191" s="96" t="s">
        <v>200</v>
      </c>
      <c r="F191" s="97">
        <v>44854</v>
      </c>
      <c r="G191" s="95"/>
      <c r="H191" s="98"/>
      <c r="I191" s="95"/>
      <c r="J191" s="95" t="s">
        <v>794</v>
      </c>
      <c r="K191" s="95" t="s">
        <v>396</v>
      </c>
      <c r="L191" s="95" t="s">
        <v>795</v>
      </c>
      <c r="M191" s="98"/>
      <c r="N191" s="101">
        <v>5190691.95</v>
      </c>
      <c r="O191" s="101">
        <v>62978.23</v>
      </c>
      <c r="P191" s="101">
        <v>0</v>
      </c>
      <c r="Q191" s="101">
        <v>5253670.18</v>
      </c>
    </row>
    <row r="192" spans="1:17">
      <c r="A192" s="91" t="s">
        <v>400</v>
      </c>
      <c r="B192" s="91" t="s">
        <v>10</v>
      </c>
      <c r="C192" s="91" t="s">
        <v>11</v>
      </c>
      <c r="D192" s="91" t="s">
        <v>15</v>
      </c>
      <c r="E192" s="92" t="s">
        <v>201</v>
      </c>
      <c r="F192" s="93">
        <v>44854</v>
      </c>
      <c r="G192" s="91" t="s">
        <v>796</v>
      </c>
      <c r="H192" s="94"/>
      <c r="I192" s="91" t="s">
        <v>796</v>
      </c>
      <c r="J192" s="91" t="s">
        <v>401</v>
      </c>
      <c r="K192" s="91" t="s">
        <v>396</v>
      </c>
      <c r="L192" s="91" t="s">
        <v>797</v>
      </c>
      <c r="M192" s="94">
        <v>44854</v>
      </c>
      <c r="N192" s="100">
        <v>5253670.18</v>
      </c>
      <c r="O192" s="100">
        <v>0</v>
      </c>
      <c r="P192" s="100">
        <v>400000</v>
      </c>
      <c r="Q192" s="100">
        <v>4853670.18</v>
      </c>
    </row>
    <row r="193" spans="1:17">
      <c r="A193" s="95" t="s">
        <v>400</v>
      </c>
      <c r="B193" s="95" t="s">
        <v>10</v>
      </c>
      <c r="C193" s="95" t="s">
        <v>11</v>
      </c>
      <c r="D193" s="95" t="s">
        <v>15</v>
      </c>
      <c r="E193" s="96" t="s">
        <v>202</v>
      </c>
      <c r="F193" s="97">
        <v>44855</v>
      </c>
      <c r="G193" s="95" t="s">
        <v>798</v>
      </c>
      <c r="H193" s="98"/>
      <c r="I193" s="95" t="s">
        <v>798</v>
      </c>
      <c r="J193" s="95" t="s">
        <v>401</v>
      </c>
      <c r="K193" s="95" t="s">
        <v>396</v>
      </c>
      <c r="L193" s="95" t="s">
        <v>799</v>
      </c>
      <c r="M193" s="98">
        <v>44855</v>
      </c>
      <c r="N193" s="101">
        <v>4853670.18</v>
      </c>
      <c r="O193" s="101">
        <v>0</v>
      </c>
      <c r="P193" s="101">
        <v>750000</v>
      </c>
      <c r="Q193" s="101">
        <v>4103670.18</v>
      </c>
    </row>
    <row r="194" spans="1:17">
      <c r="A194" s="91" t="s">
        <v>400</v>
      </c>
      <c r="B194" s="91" t="s">
        <v>10</v>
      </c>
      <c r="C194" s="91" t="s">
        <v>11</v>
      </c>
      <c r="D194" s="91" t="s">
        <v>15</v>
      </c>
      <c r="E194" s="92" t="s">
        <v>203</v>
      </c>
      <c r="F194" s="93">
        <v>44859</v>
      </c>
      <c r="G194" s="91" t="s">
        <v>800</v>
      </c>
      <c r="H194" s="94"/>
      <c r="I194" s="91" t="s">
        <v>800</v>
      </c>
      <c r="J194" s="91" t="s">
        <v>401</v>
      </c>
      <c r="K194" s="91" t="s">
        <v>396</v>
      </c>
      <c r="L194" s="91" t="s">
        <v>801</v>
      </c>
      <c r="M194" s="94">
        <v>44859</v>
      </c>
      <c r="N194" s="100">
        <v>4103670.18</v>
      </c>
      <c r="O194" s="100">
        <v>0</v>
      </c>
      <c r="P194" s="100">
        <v>700000</v>
      </c>
      <c r="Q194" s="100">
        <v>3403670.18</v>
      </c>
    </row>
    <row r="195" spans="1:17">
      <c r="A195" s="95" t="s">
        <v>434</v>
      </c>
      <c r="B195" s="95" t="s">
        <v>10</v>
      </c>
      <c r="C195" s="95" t="s">
        <v>11</v>
      </c>
      <c r="D195" s="95" t="s">
        <v>12</v>
      </c>
      <c r="E195" s="96" t="s">
        <v>204</v>
      </c>
      <c r="F195" s="97">
        <v>44860</v>
      </c>
      <c r="G195" s="95"/>
      <c r="H195" s="98"/>
      <c r="I195" s="95"/>
      <c r="J195" s="95" t="s">
        <v>802</v>
      </c>
      <c r="K195" s="95" t="s">
        <v>396</v>
      </c>
      <c r="L195" s="95" t="s">
        <v>803</v>
      </c>
      <c r="M195" s="98"/>
      <c r="N195" s="101">
        <v>3403670.18</v>
      </c>
      <c r="O195" s="101">
        <v>77428.61</v>
      </c>
      <c r="P195" s="101">
        <v>0</v>
      </c>
      <c r="Q195" s="101">
        <v>3481098.79</v>
      </c>
    </row>
    <row r="196" spans="1:17">
      <c r="A196" s="91" t="s">
        <v>434</v>
      </c>
      <c r="B196" s="91" t="s">
        <v>10</v>
      </c>
      <c r="C196" s="91" t="s">
        <v>11</v>
      </c>
      <c r="D196" s="91" t="s">
        <v>12</v>
      </c>
      <c r="E196" s="92" t="s">
        <v>205</v>
      </c>
      <c r="F196" s="93">
        <v>44862</v>
      </c>
      <c r="G196" s="91"/>
      <c r="H196" s="94"/>
      <c r="I196" s="91"/>
      <c r="J196" s="91" t="s">
        <v>804</v>
      </c>
      <c r="K196" s="91" t="s">
        <v>396</v>
      </c>
      <c r="L196" s="91" t="s">
        <v>805</v>
      </c>
      <c r="M196" s="94"/>
      <c r="N196" s="100">
        <v>3481098.79</v>
      </c>
      <c r="O196" s="100">
        <v>40041.7</v>
      </c>
      <c r="P196" s="100">
        <v>0</v>
      </c>
      <c r="Q196" s="100">
        <v>3521140.49</v>
      </c>
    </row>
    <row r="197" spans="1:17">
      <c r="A197" s="95" t="s">
        <v>400</v>
      </c>
      <c r="B197" s="95" t="s">
        <v>10</v>
      </c>
      <c r="C197" s="95" t="s">
        <v>11</v>
      </c>
      <c r="D197" s="95" t="s">
        <v>15</v>
      </c>
      <c r="E197" s="96" t="s">
        <v>206</v>
      </c>
      <c r="F197" s="97">
        <v>44862</v>
      </c>
      <c r="G197" s="95" t="s">
        <v>806</v>
      </c>
      <c r="H197" s="98"/>
      <c r="I197" s="95" t="s">
        <v>806</v>
      </c>
      <c r="J197" s="95" t="s">
        <v>401</v>
      </c>
      <c r="K197" s="95" t="s">
        <v>396</v>
      </c>
      <c r="L197" s="95" t="s">
        <v>807</v>
      </c>
      <c r="M197" s="98">
        <v>44862</v>
      </c>
      <c r="N197" s="101">
        <v>3521140.49</v>
      </c>
      <c r="O197" s="101">
        <v>0</v>
      </c>
      <c r="P197" s="101">
        <v>150000</v>
      </c>
      <c r="Q197" s="101">
        <v>3371140.49</v>
      </c>
    </row>
    <row r="198" spans="1:17">
      <c r="A198" s="91" t="s">
        <v>434</v>
      </c>
      <c r="B198" s="91" t="s">
        <v>10</v>
      </c>
      <c r="C198" s="91" t="s">
        <v>11</v>
      </c>
      <c r="D198" s="91" t="s">
        <v>12</v>
      </c>
      <c r="E198" s="92" t="s">
        <v>207</v>
      </c>
      <c r="F198" s="93">
        <v>44863</v>
      </c>
      <c r="G198" s="91"/>
      <c r="H198" s="94"/>
      <c r="I198" s="91"/>
      <c r="J198" s="91" t="s">
        <v>808</v>
      </c>
      <c r="K198" s="91" t="s">
        <v>396</v>
      </c>
      <c r="L198" s="91" t="s">
        <v>809</v>
      </c>
      <c r="M198" s="94"/>
      <c r="N198" s="100">
        <v>3371140.49</v>
      </c>
      <c r="O198" s="100">
        <v>199697.5</v>
      </c>
      <c r="P198" s="100">
        <v>0</v>
      </c>
      <c r="Q198" s="100">
        <v>3570837.99</v>
      </c>
    </row>
    <row r="199" spans="1:17">
      <c r="A199" s="95" t="s">
        <v>434</v>
      </c>
      <c r="B199" s="95" t="s">
        <v>10</v>
      </c>
      <c r="C199" s="95" t="s">
        <v>11</v>
      </c>
      <c r="D199" s="95" t="s">
        <v>12</v>
      </c>
      <c r="E199" s="96" t="s">
        <v>208</v>
      </c>
      <c r="F199" s="97">
        <v>44865</v>
      </c>
      <c r="G199" s="95"/>
      <c r="H199" s="98"/>
      <c r="I199" s="95"/>
      <c r="J199" s="95" t="s">
        <v>810</v>
      </c>
      <c r="K199" s="95" t="s">
        <v>396</v>
      </c>
      <c r="L199" s="95" t="s">
        <v>811</v>
      </c>
      <c r="M199" s="98"/>
      <c r="N199" s="101">
        <v>3570837.99</v>
      </c>
      <c r="O199" s="101">
        <v>330915.68</v>
      </c>
      <c r="P199" s="101">
        <v>0</v>
      </c>
      <c r="Q199" s="101">
        <v>3901753.67</v>
      </c>
    </row>
    <row r="200" spans="1:17">
      <c r="A200" s="91" t="s">
        <v>434</v>
      </c>
      <c r="B200" s="91" t="s">
        <v>10</v>
      </c>
      <c r="C200" s="91" t="s">
        <v>11</v>
      </c>
      <c r="D200" s="91" t="s">
        <v>12</v>
      </c>
      <c r="E200" s="92" t="s">
        <v>209</v>
      </c>
      <c r="F200" s="93">
        <v>44868</v>
      </c>
      <c r="G200" s="91"/>
      <c r="H200" s="94"/>
      <c r="I200" s="91"/>
      <c r="J200" s="91" t="s">
        <v>812</v>
      </c>
      <c r="K200" s="91" t="s">
        <v>396</v>
      </c>
      <c r="L200" s="91" t="s">
        <v>813</v>
      </c>
      <c r="M200" s="94"/>
      <c r="N200" s="100">
        <v>3901753.67</v>
      </c>
      <c r="O200" s="100">
        <v>100252.51</v>
      </c>
      <c r="P200" s="100">
        <v>0</v>
      </c>
      <c r="Q200" s="100">
        <v>4002006.18</v>
      </c>
    </row>
    <row r="201" spans="1:17">
      <c r="A201" s="95" t="s">
        <v>434</v>
      </c>
      <c r="B201" s="95" t="s">
        <v>10</v>
      </c>
      <c r="C201" s="95" t="s">
        <v>11</v>
      </c>
      <c r="D201" s="95" t="s">
        <v>12</v>
      </c>
      <c r="E201" s="96" t="s">
        <v>210</v>
      </c>
      <c r="F201" s="97">
        <v>44870</v>
      </c>
      <c r="G201" s="95"/>
      <c r="H201" s="98"/>
      <c r="I201" s="95"/>
      <c r="J201" s="95" t="s">
        <v>814</v>
      </c>
      <c r="K201" s="95" t="s">
        <v>396</v>
      </c>
      <c r="L201" s="95" t="s">
        <v>815</v>
      </c>
      <c r="M201" s="98"/>
      <c r="N201" s="101">
        <v>4002006.18</v>
      </c>
      <c r="O201" s="101">
        <v>69223.06</v>
      </c>
      <c r="P201" s="101">
        <v>0</v>
      </c>
      <c r="Q201" s="101">
        <v>4071229.24</v>
      </c>
    </row>
    <row r="202" spans="1:17">
      <c r="A202" s="91" t="s">
        <v>400</v>
      </c>
      <c r="B202" s="91" t="s">
        <v>10</v>
      </c>
      <c r="C202" s="91" t="s">
        <v>11</v>
      </c>
      <c r="D202" s="91" t="s">
        <v>15</v>
      </c>
      <c r="E202" s="92" t="s">
        <v>211</v>
      </c>
      <c r="F202" s="93">
        <v>44872</v>
      </c>
      <c r="G202" s="91" t="s">
        <v>816</v>
      </c>
      <c r="H202" s="94"/>
      <c r="I202" s="91" t="s">
        <v>816</v>
      </c>
      <c r="J202" s="91" t="s">
        <v>401</v>
      </c>
      <c r="K202" s="91" t="s">
        <v>396</v>
      </c>
      <c r="L202" s="91" t="s">
        <v>817</v>
      </c>
      <c r="M202" s="94">
        <v>44872</v>
      </c>
      <c r="N202" s="100">
        <v>4071229.24</v>
      </c>
      <c r="O202" s="100">
        <v>0</v>
      </c>
      <c r="P202" s="100">
        <v>100000</v>
      </c>
      <c r="Q202" s="100">
        <v>3971229.24</v>
      </c>
    </row>
    <row r="203" spans="1:17">
      <c r="A203" s="95" t="s">
        <v>434</v>
      </c>
      <c r="B203" s="95" t="s">
        <v>10</v>
      </c>
      <c r="C203" s="95" t="s">
        <v>11</v>
      </c>
      <c r="D203" s="95" t="s">
        <v>12</v>
      </c>
      <c r="E203" s="96" t="s">
        <v>212</v>
      </c>
      <c r="F203" s="97">
        <v>44873</v>
      </c>
      <c r="G203" s="95"/>
      <c r="H203" s="98"/>
      <c r="I203" s="95"/>
      <c r="J203" s="95" t="s">
        <v>818</v>
      </c>
      <c r="K203" s="95" t="s">
        <v>396</v>
      </c>
      <c r="L203" s="95" t="s">
        <v>819</v>
      </c>
      <c r="M203" s="98"/>
      <c r="N203" s="101">
        <v>3971229.24</v>
      </c>
      <c r="O203" s="101">
        <v>86742.47</v>
      </c>
      <c r="P203" s="101">
        <v>0</v>
      </c>
      <c r="Q203" s="101">
        <v>4057971.71</v>
      </c>
    </row>
    <row r="204" spans="1:17">
      <c r="A204" s="91" t="s">
        <v>434</v>
      </c>
      <c r="B204" s="91" t="s">
        <v>10</v>
      </c>
      <c r="C204" s="91" t="s">
        <v>11</v>
      </c>
      <c r="D204" s="91" t="s">
        <v>12</v>
      </c>
      <c r="E204" s="92" t="s">
        <v>213</v>
      </c>
      <c r="F204" s="93">
        <v>44875</v>
      </c>
      <c r="G204" s="91"/>
      <c r="H204" s="94"/>
      <c r="I204" s="91"/>
      <c r="J204" s="91" t="s">
        <v>820</v>
      </c>
      <c r="K204" s="91" t="s">
        <v>396</v>
      </c>
      <c r="L204" s="91" t="s">
        <v>821</v>
      </c>
      <c r="M204" s="94"/>
      <c r="N204" s="100">
        <v>4057971.71</v>
      </c>
      <c r="O204" s="100">
        <v>452524.36</v>
      </c>
      <c r="P204" s="100">
        <v>0</v>
      </c>
      <c r="Q204" s="100">
        <v>4510496.07</v>
      </c>
    </row>
    <row r="205" spans="1:17">
      <c r="A205" s="95" t="s">
        <v>400</v>
      </c>
      <c r="B205" s="95" t="s">
        <v>10</v>
      </c>
      <c r="C205" s="95" t="s">
        <v>11</v>
      </c>
      <c r="D205" s="95" t="s">
        <v>15</v>
      </c>
      <c r="E205" s="96" t="s">
        <v>214</v>
      </c>
      <c r="F205" s="97">
        <v>44876</v>
      </c>
      <c r="G205" s="95" t="s">
        <v>822</v>
      </c>
      <c r="H205" s="98"/>
      <c r="I205" s="95" t="s">
        <v>822</v>
      </c>
      <c r="J205" s="95" t="s">
        <v>401</v>
      </c>
      <c r="K205" s="95" t="s">
        <v>396</v>
      </c>
      <c r="L205" s="95" t="s">
        <v>817</v>
      </c>
      <c r="M205" s="98">
        <v>44876</v>
      </c>
      <c r="N205" s="101">
        <v>4510496.07</v>
      </c>
      <c r="O205" s="101">
        <v>0</v>
      </c>
      <c r="P205" s="101">
        <v>100000</v>
      </c>
      <c r="Q205" s="101">
        <v>4410496.07</v>
      </c>
    </row>
    <row r="206" spans="1:17">
      <c r="A206" s="91" t="s">
        <v>434</v>
      </c>
      <c r="B206" s="91" t="s">
        <v>10</v>
      </c>
      <c r="C206" s="91" t="s">
        <v>11</v>
      </c>
      <c r="D206" s="91" t="s">
        <v>12</v>
      </c>
      <c r="E206" s="92" t="s">
        <v>215</v>
      </c>
      <c r="F206" s="93">
        <v>44879</v>
      </c>
      <c r="G206" s="91"/>
      <c r="H206" s="94"/>
      <c r="I206" s="91"/>
      <c r="J206" s="91" t="s">
        <v>823</v>
      </c>
      <c r="K206" s="91" t="s">
        <v>396</v>
      </c>
      <c r="L206" s="91" t="s">
        <v>824</v>
      </c>
      <c r="M206" s="94"/>
      <c r="N206" s="100">
        <v>4410496.07</v>
      </c>
      <c r="O206" s="100">
        <v>112685.9</v>
      </c>
      <c r="P206" s="100">
        <v>0</v>
      </c>
      <c r="Q206" s="100">
        <v>4523181.97</v>
      </c>
    </row>
    <row r="207" spans="1:17">
      <c r="A207" s="95" t="s">
        <v>400</v>
      </c>
      <c r="B207" s="95" t="s">
        <v>10</v>
      </c>
      <c r="C207" s="95" t="s">
        <v>11</v>
      </c>
      <c r="D207" s="95" t="s">
        <v>15</v>
      </c>
      <c r="E207" s="96" t="s">
        <v>216</v>
      </c>
      <c r="F207" s="97">
        <v>44879</v>
      </c>
      <c r="G207" s="95" t="s">
        <v>825</v>
      </c>
      <c r="H207" s="98"/>
      <c r="I207" s="95" t="s">
        <v>825</v>
      </c>
      <c r="J207" s="95" t="s">
        <v>401</v>
      </c>
      <c r="K207" s="95" t="s">
        <v>396</v>
      </c>
      <c r="L207" s="95" t="s">
        <v>826</v>
      </c>
      <c r="M207" s="98">
        <v>44879</v>
      </c>
      <c r="N207" s="101">
        <v>4523181.97</v>
      </c>
      <c r="O207" s="101">
        <v>0</v>
      </c>
      <c r="P207" s="101">
        <v>100000</v>
      </c>
      <c r="Q207" s="101">
        <v>4423181.97</v>
      </c>
    </row>
    <row r="208" spans="1:17">
      <c r="A208" s="91" t="s">
        <v>434</v>
      </c>
      <c r="B208" s="91" t="s">
        <v>10</v>
      </c>
      <c r="C208" s="91" t="s">
        <v>11</v>
      </c>
      <c r="D208" s="91" t="s">
        <v>12</v>
      </c>
      <c r="E208" s="92" t="s">
        <v>217</v>
      </c>
      <c r="F208" s="93">
        <v>44881</v>
      </c>
      <c r="G208" s="91"/>
      <c r="H208" s="94"/>
      <c r="I208" s="91"/>
      <c r="J208" s="91" t="s">
        <v>827</v>
      </c>
      <c r="K208" s="91" t="s">
        <v>396</v>
      </c>
      <c r="L208" s="91" t="s">
        <v>828</v>
      </c>
      <c r="M208" s="94"/>
      <c r="N208" s="100">
        <v>4423181.97</v>
      </c>
      <c r="O208" s="100">
        <v>91565.52</v>
      </c>
      <c r="P208" s="100">
        <v>0</v>
      </c>
      <c r="Q208" s="100">
        <v>4514747.49</v>
      </c>
    </row>
    <row r="209" spans="1:17">
      <c r="A209" s="95" t="s">
        <v>400</v>
      </c>
      <c r="B209" s="95" t="s">
        <v>10</v>
      </c>
      <c r="C209" s="95" t="s">
        <v>11</v>
      </c>
      <c r="D209" s="95" t="s">
        <v>15</v>
      </c>
      <c r="E209" s="96" t="s">
        <v>218</v>
      </c>
      <c r="F209" s="97">
        <v>44881</v>
      </c>
      <c r="G209" s="95" t="s">
        <v>829</v>
      </c>
      <c r="H209" s="98"/>
      <c r="I209" s="95" t="s">
        <v>829</v>
      </c>
      <c r="J209" s="95" t="s">
        <v>401</v>
      </c>
      <c r="K209" s="95" t="s">
        <v>396</v>
      </c>
      <c r="L209" s="95" t="s">
        <v>830</v>
      </c>
      <c r="M209" s="98">
        <v>44881</v>
      </c>
      <c r="N209" s="101">
        <v>4514747.49</v>
      </c>
      <c r="O209" s="101">
        <v>0</v>
      </c>
      <c r="P209" s="101">
        <v>180000</v>
      </c>
      <c r="Q209" s="101">
        <v>4334747.49</v>
      </c>
    </row>
    <row r="210" spans="1:17">
      <c r="A210" s="91" t="s">
        <v>400</v>
      </c>
      <c r="B210" s="91" t="s">
        <v>10</v>
      </c>
      <c r="C210" s="91" t="s">
        <v>11</v>
      </c>
      <c r="D210" s="91" t="s">
        <v>15</v>
      </c>
      <c r="E210" s="92" t="s">
        <v>219</v>
      </c>
      <c r="F210" s="93">
        <v>44882</v>
      </c>
      <c r="G210" s="91" t="s">
        <v>831</v>
      </c>
      <c r="H210" s="94"/>
      <c r="I210" s="91" t="s">
        <v>831</v>
      </c>
      <c r="J210" s="91" t="s">
        <v>401</v>
      </c>
      <c r="K210" s="91" t="s">
        <v>396</v>
      </c>
      <c r="L210" s="91" t="s">
        <v>832</v>
      </c>
      <c r="M210" s="94">
        <v>44882</v>
      </c>
      <c r="N210" s="100">
        <v>4334747.49</v>
      </c>
      <c r="O210" s="100">
        <v>0</v>
      </c>
      <c r="P210" s="100">
        <v>50000</v>
      </c>
      <c r="Q210" s="100">
        <v>4284747.49</v>
      </c>
    </row>
    <row r="211" spans="1:17">
      <c r="A211" s="95" t="s">
        <v>434</v>
      </c>
      <c r="B211" s="95" t="s">
        <v>10</v>
      </c>
      <c r="C211" s="95" t="s">
        <v>11</v>
      </c>
      <c r="D211" s="95" t="s">
        <v>12</v>
      </c>
      <c r="E211" s="96" t="s">
        <v>220</v>
      </c>
      <c r="F211" s="97">
        <v>44883</v>
      </c>
      <c r="G211" s="95"/>
      <c r="H211" s="98"/>
      <c r="I211" s="95"/>
      <c r="J211" s="95" t="s">
        <v>833</v>
      </c>
      <c r="K211" s="95" t="s">
        <v>396</v>
      </c>
      <c r="L211" s="95" t="s">
        <v>834</v>
      </c>
      <c r="M211" s="98"/>
      <c r="N211" s="101">
        <v>4284747.49</v>
      </c>
      <c r="O211" s="101">
        <v>96489.29</v>
      </c>
      <c r="P211" s="101">
        <v>0</v>
      </c>
      <c r="Q211" s="101">
        <v>4381236.78</v>
      </c>
    </row>
    <row r="212" spans="1:17">
      <c r="A212" s="91" t="s">
        <v>434</v>
      </c>
      <c r="B212" s="91" t="s">
        <v>10</v>
      </c>
      <c r="C212" s="91" t="s">
        <v>11</v>
      </c>
      <c r="D212" s="91" t="s">
        <v>12</v>
      </c>
      <c r="E212" s="92" t="s">
        <v>221</v>
      </c>
      <c r="F212" s="93">
        <v>44884</v>
      </c>
      <c r="G212" s="91"/>
      <c r="H212" s="94"/>
      <c r="I212" s="91"/>
      <c r="J212" s="91" t="s">
        <v>835</v>
      </c>
      <c r="K212" s="91" t="s">
        <v>396</v>
      </c>
      <c r="L212" s="91" t="s">
        <v>836</v>
      </c>
      <c r="M212" s="94"/>
      <c r="N212" s="100">
        <v>4381236.78</v>
      </c>
      <c r="O212" s="100">
        <v>167667.05</v>
      </c>
      <c r="P212" s="100">
        <v>0</v>
      </c>
      <c r="Q212" s="100">
        <v>4548903.83</v>
      </c>
    </row>
    <row r="213" spans="1:17">
      <c r="A213" s="95" t="s">
        <v>400</v>
      </c>
      <c r="B213" s="95" t="s">
        <v>10</v>
      </c>
      <c r="C213" s="95" t="s">
        <v>11</v>
      </c>
      <c r="D213" s="95" t="s">
        <v>15</v>
      </c>
      <c r="E213" s="96" t="s">
        <v>222</v>
      </c>
      <c r="F213" s="97">
        <v>44886</v>
      </c>
      <c r="G213" s="95" t="s">
        <v>837</v>
      </c>
      <c r="H213" s="98"/>
      <c r="I213" s="95" t="s">
        <v>837</v>
      </c>
      <c r="J213" s="95" t="s">
        <v>401</v>
      </c>
      <c r="K213" s="95" t="s">
        <v>396</v>
      </c>
      <c r="L213" s="95" t="s">
        <v>838</v>
      </c>
      <c r="M213" s="98">
        <v>44886</v>
      </c>
      <c r="N213" s="101">
        <v>4548903.83</v>
      </c>
      <c r="O213" s="101">
        <v>0</v>
      </c>
      <c r="P213" s="101">
        <v>180000</v>
      </c>
      <c r="Q213" s="101">
        <v>4368903.83</v>
      </c>
    </row>
    <row r="214" spans="1:17">
      <c r="A214" s="91" t="s">
        <v>434</v>
      </c>
      <c r="B214" s="91" t="s">
        <v>10</v>
      </c>
      <c r="C214" s="91" t="s">
        <v>11</v>
      </c>
      <c r="D214" s="91" t="s">
        <v>12</v>
      </c>
      <c r="E214" s="92" t="s">
        <v>223</v>
      </c>
      <c r="F214" s="93">
        <v>44888</v>
      </c>
      <c r="G214" s="91"/>
      <c r="H214" s="94"/>
      <c r="I214" s="91"/>
      <c r="J214" s="91" t="s">
        <v>839</v>
      </c>
      <c r="K214" s="91" t="s">
        <v>396</v>
      </c>
      <c r="L214" s="91" t="s">
        <v>840</v>
      </c>
      <c r="M214" s="94"/>
      <c r="N214" s="100">
        <v>4368903.83</v>
      </c>
      <c r="O214" s="100">
        <v>108441.98</v>
      </c>
      <c r="P214" s="100">
        <v>0</v>
      </c>
      <c r="Q214" s="100">
        <v>4477345.81</v>
      </c>
    </row>
    <row r="215" spans="1:17">
      <c r="A215" s="95" t="s">
        <v>434</v>
      </c>
      <c r="B215" s="95" t="s">
        <v>10</v>
      </c>
      <c r="C215" s="95" t="s">
        <v>11</v>
      </c>
      <c r="D215" s="95" t="s">
        <v>12</v>
      </c>
      <c r="E215" s="96" t="s">
        <v>224</v>
      </c>
      <c r="F215" s="97">
        <v>44889</v>
      </c>
      <c r="G215" s="95"/>
      <c r="H215" s="98"/>
      <c r="I215" s="95"/>
      <c r="J215" s="95" t="s">
        <v>841</v>
      </c>
      <c r="K215" s="95" t="s">
        <v>396</v>
      </c>
      <c r="L215" s="95" t="s">
        <v>842</v>
      </c>
      <c r="M215" s="98"/>
      <c r="N215" s="101">
        <v>4477345.81</v>
      </c>
      <c r="O215" s="101">
        <v>127326.55</v>
      </c>
      <c r="P215" s="101">
        <v>0</v>
      </c>
      <c r="Q215" s="101">
        <v>4604672.36</v>
      </c>
    </row>
    <row r="216" spans="1:17">
      <c r="A216" s="91" t="s">
        <v>400</v>
      </c>
      <c r="B216" s="91" t="s">
        <v>10</v>
      </c>
      <c r="C216" s="91" t="s">
        <v>11</v>
      </c>
      <c r="D216" s="91" t="s">
        <v>15</v>
      </c>
      <c r="E216" s="92" t="s">
        <v>225</v>
      </c>
      <c r="F216" s="93">
        <v>44890</v>
      </c>
      <c r="G216" s="91" t="s">
        <v>843</v>
      </c>
      <c r="H216" s="94"/>
      <c r="I216" s="91" t="s">
        <v>843</v>
      </c>
      <c r="J216" s="91" t="s">
        <v>401</v>
      </c>
      <c r="K216" s="91" t="s">
        <v>396</v>
      </c>
      <c r="L216" s="91" t="s">
        <v>844</v>
      </c>
      <c r="M216" s="94">
        <v>44890</v>
      </c>
      <c r="N216" s="100">
        <v>4604672.36</v>
      </c>
      <c r="O216" s="100">
        <v>0</v>
      </c>
      <c r="P216" s="100">
        <v>50000</v>
      </c>
      <c r="Q216" s="100">
        <v>4554672.36</v>
      </c>
    </row>
    <row r="217" spans="1:17">
      <c r="A217" s="95" t="s">
        <v>434</v>
      </c>
      <c r="B217" s="95" t="s">
        <v>10</v>
      </c>
      <c r="C217" s="95" t="s">
        <v>11</v>
      </c>
      <c r="D217" s="95" t="s">
        <v>12</v>
      </c>
      <c r="E217" s="96" t="s">
        <v>226</v>
      </c>
      <c r="F217" s="97">
        <v>44891</v>
      </c>
      <c r="G217" s="95"/>
      <c r="H217" s="98"/>
      <c r="I217" s="95"/>
      <c r="J217" s="95" t="s">
        <v>845</v>
      </c>
      <c r="K217" s="95" t="s">
        <v>396</v>
      </c>
      <c r="L217" s="95" t="s">
        <v>846</v>
      </c>
      <c r="M217" s="98"/>
      <c r="N217" s="101">
        <v>4554672.36</v>
      </c>
      <c r="O217" s="101">
        <v>165523.29</v>
      </c>
      <c r="P217" s="101">
        <v>0</v>
      </c>
      <c r="Q217" s="101">
        <v>4720195.65</v>
      </c>
    </row>
    <row r="218" spans="1:17">
      <c r="A218" s="91" t="s">
        <v>400</v>
      </c>
      <c r="B218" s="91" t="s">
        <v>10</v>
      </c>
      <c r="C218" s="91" t="s">
        <v>11</v>
      </c>
      <c r="D218" s="91" t="s">
        <v>15</v>
      </c>
      <c r="E218" s="92" t="s">
        <v>227</v>
      </c>
      <c r="F218" s="93">
        <v>44893</v>
      </c>
      <c r="G218" s="91" t="s">
        <v>847</v>
      </c>
      <c r="H218" s="94"/>
      <c r="I218" s="91" t="s">
        <v>847</v>
      </c>
      <c r="J218" s="91" t="s">
        <v>401</v>
      </c>
      <c r="K218" s="91" t="s">
        <v>396</v>
      </c>
      <c r="L218" s="91" t="s">
        <v>848</v>
      </c>
      <c r="M218" s="94">
        <v>44893</v>
      </c>
      <c r="N218" s="100">
        <v>4720195.65</v>
      </c>
      <c r="O218" s="100">
        <v>0</v>
      </c>
      <c r="P218" s="100">
        <v>150000</v>
      </c>
      <c r="Q218" s="100">
        <v>4570195.65</v>
      </c>
    </row>
    <row r="219" spans="1:17">
      <c r="A219" s="95" t="s">
        <v>434</v>
      </c>
      <c r="B219" s="95" t="s">
        <v>10</v>
      </c>
      <c r="C219" s="95" t="s">
        <v>11</v>
      </c>
      <c r="D219" s="95" t="s">
        <v>12</v>
      </c>
      <c r="E219" s="96" t="s">
        <v>228</v>
      </c>
      <c r="F219" s="97">
        <v>44896</v>
      </c>
      <c r="G219" s="95"/>
      <c r="H219" s="98"/>
      <c r="I219" s="95"/>
      <c r="J219" s="95" t="s">
        <v>849</v>
      </c>
      <c r="K219" s="95" t="s">
        <v>396</v>
      </c>
      <c r="L219" s="95" t="s">
        <v>850</v>
      </c>
      <c r="M219" s="98"/>
      <c r="N219" s="101">
        <v>4570195.65</v>
      </c>
      <c r="O219" s="101">
        <v>83211.62</v>
      </c>
      <c r="P219" s="101">
        <v>0</v>
      </c>
      <c r="Q219" s="101">
        <v>4653407.27</v>
      </c>
    </row>
    <row r="220" spans="1:17">
      <c r="A220" s="91" t="s">
        <v>434</v>
      </c>
      <c r="B220" s="91" t="s">
        <v>10</v>
      </c>
      <c r="C220" s="91" t="s">
        <v>11</v>
      </c>
      <c r="D220" s="91" t="s">
        <v>12</v>
      </c>
      <c r="E220" s="92" t="s">
        <v>229</v>
      </c>
      <c r="F220" s="93">
        <v>44897</v>
      </c>
      <c r="G220" s="91"/>
      <c r="H220" s="94"/>
      <c r="I220" s="91"/>
      <c r="J220" s="91" t="s">
        <v>851</v>
      </c>
      <c r="K220" s="91" t="s">
        <v>396</v>
      </c>
      <c r="L220" s="91" t="s">
        <v>852</v>
      </c>
      <c r="M220" s="94"/>
      <c r="N220" s="100">
        <v>4653407.27</v>
      </c>
      <c r="O220" s="100">
        <v>86069.67</v>
      </c>
      <c r="P220" s="100">
        <v>0</v>
      </c>
      <c r="Q220" s="100">
        <v>4739476.94</v>
      </c>
    </row>
    <row r="221" spans="1:17">
      <c r="A221" s="95" t="s">
        <v>400</v>
      </c>
      <c r="B221" s="95" t="s">
        <v>10</v>
      </c>
      <c r="C221" s="95" t="s">
        <v>11</v>
      </c>
      <c r="D221" s="95" t="s">
        <v>15</v>
      </c>
      <c r="E221" s="96" t="s">
        <v>230</v>
      </c>
      <c r="F221" s="97">
        <v>44897</v>
      </c>
      <c r="G221" s="95" t="s">
        <v>853</v>
      </c>
      <c r="H221" s="98"/>
      <c r="I221" s="95" t="s">
        <v>853</v>
      </c>
      <c r="J221" s="95" t="s">
        <v>401</v>
      </c>
      <c r="K221" s="95" t="s">
        <v>396</v>
      </c>
      <c r="L221" s="95" t="s">
        <v>844</v>
      </c>
      <c r="M221" s="98">
        <v>44897</v>
      </c>
      <c r="N221" s="101">
        <v>4739476.94</v>
      </c>
      <c r="O221" s="101">
        <v>0</v>
      </c>
      <c r="P221" s="101">
        <v>50000</v>
      </c>
      <c r="Q221" s="101">
        <v>4689476.94</v>
      </c>
    </row>
    <row r="222" spans="1:17">
      <c r="A222" s="91" t="s">
        <v>434</v>
      </c>
      <c r="B222" s="91" t="s">
        <v>10</v>
      </c>
      <c r="C222" s="91" t="s">
        <v>11</v>
      </c>
      <c r="D222" s="91" t="s">
        <v>12</v>
      </c>
      <c r="E222" s="92" t="s">
        <v>231</v>
      </c>
      <c r="F222" s="93">
        <v>44900</v>
      </c>
      <c r="G222" s="91"/>
      <c r="H222" s="94"/>
      <c r="I222" s="91"/>
      <c r="J222" s="91" t="s">
        <v>854</v>
      </c>
      <c r="K222" s="91" t="s">
        <v>396</v>
      </c>
      <c r="L222" s="91" t="s">
        <v>855</v>
      </c>
      <c r="M222" s="94"/>
      <c r="N222" s="100">
        <v>4689476.94</v>
      </c>
      <c r="O222" s="100">
        <v>74019.84</v>
      </c>
      <c r="P222" s="100">
        <v>0</v>
      </c>
      <c r="Q222" s="100">
        <v>4763496.78</v>
      </c>
    </row>
    <row r="223" spans="1:17">
      <c r="A223" s="95" t="s">
        <v>400</v>
      </c>
      <c r="B223" s="95" t="s">
        <v>10</v>
      </c>
      <c r="C223" s="95" t="s">
        <v>11</v>
      </c>
      <c r="D223" s="95" t="s">
        <v>15</v>
      </c>
      <c r="E223" s="96" t="s">
        <v>232</v>
      </c>
      <c r="F223" s="97">
        <v>44900</v>
      </c>
      <c r="G223" s="95" t="s">
        <v>856</v>
      </c>
      <c r="H223" s="98"/>
      <c r="I223" s="95" t="s">
        <v>856</v>
      </c>
      <c r="J223" s="95" t="s">
        <v>401</v>
      </c>
      <c r="K223" s="95" t="s">
        <v>396</v>
      </c>
      <c r="L223" s="95" t="s">
        <v>857</v>
      </c>
      <c r="M223" s="98">
        <v>44900</v>
      </c>
      <c r="N223" s="101">
        <v>4763496.78</v>
      </c>
      <c r="O223" s="101">
        <v>0</v>
      </c>
      <c r="P223" s="101">
        <v>120000</v>
      </c>
      <c r="Q223" s="101">
        <v>4643496.78</v>
      </c>
    </row>
    <row r="224" spans="1:17">
      <c r="A224" s="91" t="s">
        <v>400</v>
      </c>
      <c r="B224" s="91" t="s">
        <v>10</v>
      </c>
      <c r="C224" s="91" t="s">
        <v>11</v>
      </c>
      <c r="D224" s="91" t="s">
        <v>15</v>
      </c>
      <c r="E224" s="92" t="s">
        <v>233</v>
      </c>
      <c r="F224" s="93">
        <v>44902</v>
      </c>
      <c r="G224" s="91" t="s">
        <v>858</v>
      </c>
      <c r="H224" s="94"/>
      <c r="I224" s="91" t="s">
        <v>858</v>
      </c>
      <c r="J224" s="91" t="s">
        <v>401</v>
      </c>
      <c r="K224" s="91" t="s">
        <v>396</v>
      </c>
      <c r="L224" s="91" t="s">
        <v>859</v>
      </c>
      <c r="M224" s="94">
        <v>44902</v>
      </c>
      <c r="N224" s="100">
        <v>4643496.78</v>
      </c>
      <c r="O224" s="100">
        <v>0</v>
      </c>
      <c r="P224" s="100">
        <v>80000</v>
      </c>
      <c r="Q224" s="100">
        <v>4563496.78</v>
      </c>
    </row>
    <row r="225" spans="1:17">
      <c r="A225" s="95" t="s">
        <v>434</v>
      </c>
      <c r="B225" s="95" t="s">
        <v>10</v>
      </c>
      <c r="C225" s="95" t="s">
        <v>11</v>
      </c>
      <c r="D225" s="95" t="s">
        <v>12</v>
      </c>
      <c r="E225" s="96" t="s">
        <v>234</v>
      </c>
      <c r="F225" s="97">
        <v>44903</v>
      </c>
      <c r="G225" s="95"/>
      <c r="H225" s="98"/>
      <c r="I225" s="95"/>
      <c r="J225" s="95" t="s">
        <v>860</v>
      </c>
      <c r="K225" s="95" t="s">
        <v>396</v>
      </c>
      <c r="L225" s="95" t="s">
        <v>861</v>
      </c>
      <c r="M225" s="98"/>
      <c r="N225" s="101">
        <v>4563496.78</v>
      </c>
      <c r="O225" s="101">
        <v>110330.55</v>
      </c>
      <c r="P225" s="101">
        <v>0</v>
      </c>
      <c r="Q225" s="101">
        <v>4673827.33</v>
      </c>
    </row>
    <row r="226" spans="1:17">
      <c r="A226" s="91" t="s">
        <v>434</v>
      </c>
      <c r="B226" s="91" t="s">
        <v>10</v>
      </c>
      <c r="C226" s="91" t="s">
        <v>11</v>
      </c>
      <c r="D226" s="91" t="s">
        <v>12</v>
      </c>
      <c r="E226" s="92" t="s">
        <v>235</v>
      </c>
      <c r="F226" s="93">
        <v>44907</v>
      </c>
      <c r="G226" s="91"/>
      <c r="H226" s="94"/>
      <c r="I226" s="91"/>
      <c r="J226" s="91" t="s">
        <v>862</v>
      </c>
      <c r="K226" s="91" t="s">
        <v>396</v>
      </c>
      <c r="L226" s="91" t="s">
        <v>863</v>
      </c>
      <c r="M226" s="94"/>
      <c r="N226" s="100">
        <v>4673827.33</v>
      </c>
      <c r="O226" s="100">
        <v>219576.12</v>
      </c>
      <c r="P226" s="100">
        <v>0</v>
      </c>
      <c r="Q226" s="100">
        <v>4893403.45</v>
      </c>
    </row>
    <row r="227" spans="1:17">
      <c r="A227" s="95" t="s">
        <v>400</v>
      </c>
      <c r="B227" s="95" t="s">
        <v>10</v>
      </c>
      <c r="C227" s="95" t="s">
        <v>11</v>
      </c>
      <c r="D227" s="95" t="s">
        <v>15</v>
      </c>
      <c r="E227" s="96" t="s">
        <v>236</v>
      </c>
      <c r="F227" s="97">
        <v>44907</v>
      </c>
      <c r="G227" s="95" t="s">
        <v>864</v>
      </c>
      <c r="H227" s="98"/>
      <c r="I227" s="95" t="s">
        <v>864</v>
      </c>
      <c r="J227" s="95" t="s">
        <v>401</v>
      </c>
      <c r="K227" s="95" t="s">
        <v>396</v>
      </c>
      <c r="L227" s="95" t="s">
        <v>865</v>
      </c>
      <c r="M227" s="98">
        <v>44907</v>
      </c>
      <c r="N227" s="101">
        <v>4893403.45</v>
      </c>
      <c r="O227" s="101">
        <v>0</v>
      </c>
      <c r="P227" s="101">
        <v>50000</v>
      </c>
      <c r="Q227" s="101">
        <v>4843403.45</v>
      </c>
    </row>
    <row r="228" spans="1:17">
      <c r="A228" s="91" t="s">
        <v>400</v>
      </c>
      <c r="B228" s="91" t="s">
        <v>10</v>
      </c>
      <c r="C228" s="91" t="s">
        <v>11</v>
      </c>
      <c r="D228" s="91" t="s">
        <v>15</v>
      </c>
      <c r="E228" s="92" t="s">
        <v>237</v>
      </c>
      <c r="F228" s="93">
        <v>44908</v>
      </c>
      <c r="G228" s="91" t="s">
        <v>866</v>
      </c>
      <c r="H228" s="94"/>
      <c r="I228" s="91" t="s">
        <v>866</v>
      </c>
      <c r="J228" s="91" t="s">
        <v>401</v>
      </c>
      <c r="K228" s="91" t="s">
        <v>396</v>
      </c>
      <c r="L228" s="91" t="s">
        <v>867</v>
      </c>
      <c r="M228" s="94">
        <v>44908</v>
      </c>
      <c r="N228" s="100">
        <v>4843403.45</v>
      </c>
      <c r="O228" s="100">
        <v>0</v>
      </c>
      <c r="P228" s="100">
        <v>100000</v>
      </c>
      <c r="Q228" s="100">
        <v>4743403.45</v>
      </c>
    </row>
    <row r="229" spans="1:17">
      <c r="A229" s="95" t="s">
        <v>434</v>
      </c>
      <c r="B229" s="95" t="s">
        <v>10</v>
      </c>
      <c r="C229" s="95" t="s">
        <v>11</v>
      </c>
      <c r="D229" s="95" t="s">
        <v>12</v>
      </c>
      <c r="E229" s="96" t="s">
        <v>238</v>
      </c>
      <c r="F229" s="97">
        <v>44909</v>
      </c>
      <c r="G229" s="95"/>
      <c r="H229" s="98"/>
      <c r="I229" s="95"/>
      <c r="J229" s="95" t="s">
        <v>868</v>
      </c>
      <c r="K229" s="95" t="s">
        <v>396</v>
      </c>
      <c r="L229" s="95" t="s">
        <v>869</v>
      </c>
      <c r="M229" s="98"/>
      <c r="N229" s="101">
        <v>4743403.45</v>
      </c>
      <c r="O229" s="101">
        <v>132271.03</v>
      </c>
      <c r="P229" s="101">
        <v>0</v>
      </c>
      <c r="Q229" s="101">
        <v>4875674.48</v>
      </c>
    </row>
    <row r="230" spans="1:17">
      <c r="A230" s="91" t="s">
        <v>434</v>
      </c>
      <c r="B230" s="91" t="s">
        <v>10</v>
      </c>
      <c r="C230" s="91" t="s">
        <v>11</v>
      </c>
      <c r="D230" s="91" t="s">
        <v>12</v>
      </c>
      <c r="E230" s="92" t="s">
        <v>239</v>
      </c>
      <c r="F230" s="93">
        <v>44910</v>
      </c>
      <c r="G230" s="91"/>
      <c r="H230" s="94"/>
      <c r="I230" s="91"/>
      <c r="J230" s="91" t="s">
        <v>870</v>
      </c>
      <c r="K230" s="91" t="s">
        <v>396</v>
      </c>
      <c r="L230" s="91" t="s">
        <v>871</v>
      </c>
      <c r="M230" s="94"/>
      <c r="N230" s="100">
        <v>4875674.48</v>
      </c>
      <c r="O230" s="100">
        <v>97011.78</v>
      </c>
      <c r="P230" s="100">
        <v>0</v>
      </c>
      <c r="Q230" s="100">
        <v>4972686.26</v>
      </c>
    </row>
    <row r="231" spans="1:17">
      <c r="A231" s="95" t="s">
        <v>400</v>
      </c>
      <c r="B231" s="95" t="s">
        <v>10</v>
      </c>
      <c r="C231" s="95" t="s">
        <v>11</v>
      </c>
      <c r="D231" s="95" t="s">
        <v>15</v>
      </c>
      <c r="E231" s="96" t="s">
        <v>240</v>
      </c>
      <c r="F231" s="97">
        <v>44910</v>
      </c>
      <c r="G231" s="95" t="s">
        <v>872</v>
      </c>
      <c r="H231" s="98"/>
      <c r="I231" s="95" t="s">
        <v>872</v>
      </c>
      <c r="J231" s="95" t="s">
        <v>401</v>
      </c>
      <c r="K231" s="95" t="s">
        <v>396</v>
      </c>
      <c r="L231" s="95" t="s">
        <v>873</v>
      </c>
      <c r="M231" s="98">
        <v>44910</v>
      </c>
      <c r="N231" s="101">
        <v>4972686.26</v>
      </c>
      <c r="O231" s="101">
        <v>0</v>
      </c>
      <c r="P231" s="101">
        <v>100000</v>
      </c>
      <c r="Q231" s="101">
        <v>4872686.26</v>
      </c>
    </row>
    <row r="232" spans="1:17">
      <c r="A232" s="91" t="s">
        <v>434</v>
      </c>
      <c r="B232" s="91" t="s">
        <v>10</v>
      </c>
      <c r="C232" s="91" t="s">
        <v>11</v>
      </c>
      <c r="D232" s="91" t="s">
        <v>12</v>
      </c>
      <c r="E232" s="92" t="s">
        <v>241</v>
      </c>
      <c r="F232" s="93">
        <v>44912</v>
      </c>
      <c r="G232" s="91"/>
      <c r="H232" s="94"/>
      <c r="I232" s="91"/>
      <c r="J232" s="91" t="s">
        <v>874</v>
      </c>
      <c r="K232" s="91" t="s">
        <v>396</v>
      </c>
      <c r="L232" s="91" t="s">
        <v>875</v>
      </c>
      <c r="M232" s="94"/>
      <c r="N232" s="100">
        <v>4872686.26</v>
      </c>
      <c r="O232" s="100">
        <v>52472.21</v>
      </c>
      <c r="P232" s="100">
        <v>0</v>
      </c>
      <c r="Q232" s="100">
        <v>4925158.47</v>
      </c>
    </row>
    <row r="233" spans="1:17">
      <c r="A233" s="95" t="s">
        <v>400</v>
      </c>
      <c r="B233" s="95" t="s">
        <v>10</v>
      </c>
      <c r="C233" s="95" t="s">
        <v>11</v>
      </c>
      <c r="D233" s="95" t="s">
        <v>15</v>
      </c>
      <c r="E233" s="96" t="s">
        <v>242</v>
      </c>
      <c r="F233" s="97">
        <v>44914</v>
      </c>
      <c r="G233" s="95" t="s">
        <v>876</v>
      </c>
      <c r="H233" s="98"/>
      <c r="I233" s="95" t="s">
        <v>876</v>
      </c>
      <c r="J233" s="95" t="s">
        <v>401</v>
      </c>
      <c r="K233" s="95" t="s">
        <v>396</v>
      </c>
      <c r="L233" s="95" t="s">
        <v>877</v>
      </c>
      <c r="M233" s="98">
        <v>44914</v>
      </c>
      <c r="N233" s="101">
        <v>4925158.47</v>
      </c>
      <c r="O233" s="101">
        <v>0</v>
      </c>
      <c r="P233" s="101">
        <v>200000</v>
      </c>
      <c r="Q233" s="101">
        <v>4725158.47</v>
      </c>
    </row>
    <row r="234" spans="1:17">
      <c r="A234" s="91" t="s">
        <v>400</v>
      </c>
      <c r="B234" s="91" t="s">
        <v>10</v>
      </c>
      <c r="C234" s="91" t="s">
        <v>11</v>
      </c>
      <c r="D234" s="91" t="s">
        <v>15</v>
      </c>
      <c r="E234" s="92" t="s">
        <v>243</v>
      </c>
      <c r="F234" s="93">
        <v>44915</v>
      </c>
      <c r="G234" s="91" t="s">
        <v>878</v>
      </c>
      <c r="H234" s="94"/>
      <c r="I234" s="91" t="s">
        <v>878</v>
      </c>
      <c r="J234" s="91" t="s">
        <v>401</v>
      </c>
      <c r="K234" s="91" t="s">
        <v>396</v>
      </c>
      <c r="L234" s="91" t="s">
        <v>879</v>
      </c>
      <c r="M234" s="94">
        <v>44915</v>
      </c>
      <c r="N234" s="100">
        <v>4725158.47</v>
      </c>
      <c r="O234" s="100">
        <v>0</v>
      </c>
      <c r="P234" s="100">
        <v>100000</v>
      </c>
      <c r="Q234" s="100">
        <v>4625158.47</v>
      </c>
    </row>
    <row r="235" spans="1:17">
      <c r="A235" s="95" t="s">
        <v>434</v>
      </c>
      <c r="B235" s="95" t="s">
        <v>10</v>
      </c>
      <c r="C235" s="95" t="s">
        <v>11</v>
      </c>
      <c r="D235" s="95" t="s">
        <v>12</v>
      </c>
      <c r="E235" s="96" t="s">
        <v>244</v>
      </c>
      <c r="F235" s="97">
        <v>44918</v>
      </c>
      <c r="G235" s="95"/>
      <c r="H235" s="98"/>
      <c r="I235" s="95" t="s">
        <v>880</v>
      </c>
      <c r="J235" s="95" t="s">
        <v>881</v>
      </c>
      <c r="K235" s="95" t="s">
        <v>396</v>
      </c>
      <c r="L235" s="95" t="s">
        <v>882</v>
      </c>
      <c r="M235" s="98"/>
      <c r="N235" s="101">
        <v>4625158.47</v>
      </c>
      <c r="O235" s="101">
        <v>63104.84</v>
      </c>
      <c r="P235" s="101">
        <v>0</v>
      </c>
      <c r="Q235" s="101">
        <v>4688263.31</v>
      </c>
    </row>
    <row r="236" spans="1:17">
      <c r="A236" s="91" t="s">
        <v>434</v>
      </c>
      <c r="B236" s="91" t="s">
        <v>10</v>
      </c>
      <c r="C236" s="91" t="s">
        <v>11</v>
      </c>
      <c r="D236" s="91" t="s">
        <v>12</v>
      </c>
      <c r="E236" s="92" t="s">
        <v>245</v>
      </c>
      <c r="F236" s="93">
        <v>44919</v>
      </c>
      <c r="G236" s="91"/>
      <c r="H236" s="94"/>
      <c r="I236" s="91"/>
      <c r="J236" s="91" t="s">
        <v>883</v>
      </c>
      <c r="K236" s="91" t="s">
        <v>396</v>
      </c>
      <c r="L236" s="91" t="s">
        <v>884</v>
      </c>
      <c r="M236" s="94"/>
      <c r="N236" s="100">
        <v>4688263.31</v>
      </c>
      <c r="O236" s="100">
        <v>183765.22</v>
      </c>
      <c r="P236" s="100">
        <v>0</v>
      </c>
      <c r="Q236" s="100">
        <v>4872028.53</v>
      </c>
    </row>
    <row r="237" spans="1:17">
      <c r="A237" s="95" t="s">
        <v>400</v>
      </c>
      <c r="B237" s="95" t="s">
        <v>10</v>
      </c>
      <c r="C237" s="95" t="s">
        <v>11</v>
      </c>
      <c r="D237" s="95" t="s">
        <v>15</v>
      </c>
      <c r="E237" s="96" t="s">
        <v>246</v>
      </c>
      <c r="F237" s="97">
        <v>44921</v>
      </c>
      <c r="G237" s="95" t="s">
        <v>885</v>
      </c>
      <c r="H237" s="98"/>
      <c r="I237" s="95" t="s">
        <v>885</v>
      </c>
      <c r="J237" s="95" t="s">
        <v>401</v>
      </c>
      <c r="K237" s="95" t="s">
        <v>396</v>
      </c>
      <c r="L237" s="95" t="s">
        <v>886</v>
      </c>
      <c r="M237" s="98">
        <v>44921</v>
      </c>
      <c r="N237" s="101">
        <v>4872028.53</v>
      </c>
      <c r="O237" s="101">
        <v>0</v>
      </c>
      <c r="P237" s="101">
        <v>400000</v>
      </c>
      <c r="Q237" s="101">
        <v>4472028.53</v>
      </c>
    </row>
    <row r="238" spans="1:17">
      <c r="A238" s="91" t="s">
        <v>434</v>
      </c>
      <c r="B238" s="91" t="s">
        <v>10</v>
      </c>
      <c r="C238" s="91" t="s">
        <v>11</v>
      </c>
      <c r="D238" s="91" t="s">
        <v>12</v>
      </c>
      <c r="E238" s="92" t="s">
        <v>247</v>
      </c>
      <c r="F238" s="93">
        <v>44923</v>
      </c>
      <c r="G238" s="91"/>
      <c r="H238" s="94"/>
      <c r="I238" s="91"/>
      <c r="J238" s="91" t="s">
        <v>887</v>
      </c>
      <c r="K238" s="91" t="s">
        <v>396</v>
      </c>
      <c r="L238" s="91" t="s">
        <v>888</v>
      </c>
      <c r="M238" s="94"/>
      <c r="N238" s="100">
        <v>4472028.53</v>
      </c>
      <c r="O238" s="100">
        <v>84364.12</v>
      </c>
      <c r="P238" s="100">
        <v>0</v>
      </c>
      <c r="Q238" s="100">
        <v>4556392.65</v>
      </c>
    </row>
    <row r="239" spans="1:17">
      <c r="A239" s="95" t="s">
        <v>434</v>
      </c>
      <c r="B239" s="95" t="s">
        <v>10</v>
      </c>
      <c r="C239" s="95" t="s">
        <v>11</v>
      </c>
      <c r="D239" s="95" t="s">
        <v>12</v>
      </c>
      <c r="E239" s="96" t="s">
        <v>248</v>
      </c>
      <c r="F239" s="97">
        <v>44924</v>
      </c>
      <c r="G239" s="95"/>
      <c r="H239" s="98"/>
      <c r="I239" s="95"/>
      <c r="J239" s="95" t="s">
        <v>889</v>
      </c>
      <c r="K239" s="95" t="s">
        <v>396</v>
      </c>
      <c r="L239" s="95" t="s">
        <v>890</v>
      </c>
      <c r="M239" s="98"/>
      <c r="N239" s="101">
        <v>4556392.65</v>
      </c>
      <c r="O239" s="101">
        <v>223366.31</v>
      </c>
      <c r="P239" s="101">
        <v>0</v>
      </c>
      <c r="Q239" s="101">
        <v>4779758.96</v>
      </c>
    </row>
    <row r="240" spans="1:17">
      <c r="A240" s="91" t="s">
        <v>400</v>
      </c>
      <c r="B240" s="91" t="s">
        <v>10</v>
      </c>
      <c r="C240" s="91" t="s">
        <v>11</v>
      </c>
      <c r="D240" s="91" t="s">
        <v>15</v>
      </c>
      <c r="E240" s="92" t="s">
        <v>249</v>
      </c>
      <c r="F240" s="93">
        <v>44924</v>
      </c>
      <c r="G240" s="91" t="s">
        <v>891</v>
      </c>
      <c r="H240" s="94"/>
      <c r="I240" s="91" t="s">
        <v>891</v>
      </c>
      <c r="J240" s="91" t="s">
        <v>401</v>
      </c>
      <c r="K240" s="91" t="s">
        <v>396</v>
      </c>
      <c r="L240" s="91" t="s">
        <v>892</v>
      </c>
      <c r="M240" s="94">
        <v>44924</v>
      </c>
      <c r="N240" s="100">
        <v>4779758.96</v>
      </c>
      <c r="O240" s="100">
        <v>0</v>
      </c>
      <c r="P240" s="100">
        <v>100000</v>
      </c>
      <c r="Q240" s="100">
        <v>4679758.96</v>
      </c>
    </row>
    <row r="241" spans="1:17">
      <c r="A241" s="95" t="s">
        <v>400</v>
      </c>
      <c r="B241" s="95" t="s">
        <v>10</v>
      </c>
      <c r="C241" s="95" t="s">
        <v>11</v>
      </c>
      <c r="D241" s="95" t="s">
        <v>15</v>
      </c>
      <c r="E241" s="96" t="s">
        <v>250</v>
      </c>
      <c r="F241" s="97">
        <v>44926</v>
      </c>
      <c r="G241" s="95" t="s">
        <v>893</v>
      </c>
      <c r="H241" s="98"/>
      <c r="I241" s="95" t="s">
        <v>893</v>
      </c>
      <c r="J241" s="95" t="s">
        <v>401</v>
      </c>
      <c r="K241" s="95" t="s">
        <v>396</v>
      </c>
      <c r="L241" s="95" t="s">
        <v>892</v>
      </c>
      <c r="M241" s="98">
        <v>44926</v>
      </c>
      <c r="N241" s="101">
        <v>4679758.96</v>
      </c>
      <c r="O241" s="101">
        <v>0</v>
      </c>
      <c r="P241" s="101">
        <v>100000</v>
      </c>
      <c r="Q241" s="101">
        <v>4579758.96</v>
      </c>
    </row>
    <row r="242" spans="1:17">
      <c r="A242" s="91" t="s">
        <v>400</v>
      </c>
      <c r="B242" s="91" t="s">
        <v>10</v>
      </c>
      <c r="C242" s="91" t="s">
        <v>11</v>
      </c>
      <c r="D242" s="91" t="s">
        <v>15</v>
      </c>
      <c r="E242" s="92" t="s">
        <v>251</v>
      </c>
      <c r="F242" s="93">
        <v>44928</v>
      </c>
      <c r="G242" s="91" t="s">
        <v>894</v>
      </c>
      <c r="H242" s="94"/>
      <c r="I242" s="91" t="s">
        <v>894</v>
      </c>
      <c r="J242" s="91" t="s">
        <v>401</v>
      </c>
      <c r="K242" s="91" t="s">
        <v>396</v>
      </c>
      <c r="L242" s="91" t="s">
        <v>895</v>
      </c>
      <c r="M242" s="94">
        <v>44928</v>
      </c>
      <c r="N242" s="100">
        <v>4579758.96</v>
      </c>
      <c r="O242" s="100">
        <v>0</v>
      </c>
      <c r="P242" s="100">
        <v>190000</v>
      </c>
      <c r="Q242" s="100">
        <v>4389758.96</v>
      </c>
    </row>
    <row r="243" spans="1:17">
      <c r="A243" s="95" t="s">
        <v>434</v>
      </c>
      <c r="B243" s="95" t="s">
        <v>10</v>
      </c>
      <c r="C243" s="95" t="s">
        <v>11</v>
      </c>
      <c r="D243" s="95" t="s">
        <v>12</v>
      </c>
      <c r="E243" s="96" t="s">
        <v>252</v>
      </c>
      <c r="F243" s="97">
        <v>44929</v>
      </c>
      <c r="G243" s="95"/>
      <c r="H243" s="98"/>
      <c r="I243" s="95"/>
      <c r="J243" s="95" t="s">
        <v>896</v>
      </c>
      <c r="K243" s="95" t="s">
        <v>396</v>
      </c>
      <c r="L243" s="95" t="s">
        <v>897</v>
      </c>
      <c r="M243" s="98"/>
      <c r="N243" s="101">
        <v>4389758.96</v>
      </c>
      <c r="O243" s="101">
        <v>98530.7</v>
      </c>
      <c r="P243" s="101">
        <v>0</v>
      </c>
      <c r="Q243" s="101">
        <v>4488289.66</v>
      </c>
    </row>
    <row r="244" spans="1:17">
      <c r="A244" s="91" t="s">
        <v>434</v>
      </c>
      <c r="B244" s="91" t="s">
        <v>10</v>
      </c>
      <c r="C244" s="91" t="s">
        <v>11</v>
      </c>
      <c r="D244" s="91" t="s">
        <v>12</v>
      </c>
      <c r="E244" s="92" t="s">
        <v>253</v>
      </c>
      <c r="F244" s="93">
        <v>44932</v>
      </c>
      <c r="G244" s="91"/>
      <c r="H244" s="94"/>
      <c r="I244" s="91"/>
      <c r="J244" s="91" t="s">
        <v>898</v>
      </c>
      <c r="K244" s="91" t="s">
        <v>396</v>
      </c>
      <c r="L244" s="91" t="s">
        <v>899</v>
      </c>
      <c r="M244" s="94"/>
      <c r="N244" s="100">
        <v>4488289.66</v>
      </c>
      <c r="O244" s="100">
        <v>84326.49</v>
      </c>
      <c r="P244" s="100">
        <v>0</v>
      </c>
      <c r="Q244" s="100">
        <v>4572616.15</v>
      </c>
    </row>
    <row r="245" spans="1:17">
      <c r="A245" s="95" t="s">
        <v>400</v>
      </c>
      <c r="B245" s="95" t="s">
        <v>10</v>
      </c>
      <c r="C245" s="95" t="s">
        <v>11</v>
      </c>
      <c r="D245" s="95" t="s">
        <v>15</v>
      </c>
      <c r="E245" s="96" t="s">
        <v>254</v>
      </c>
      <c r="F245" s="97">
        <v>44933</v>
      </c>
      <c r="G245" s="95" t="s">
        <v>900</v>
      </c>
      <c r="H245" s="98"/>
      <c r="I245" s="95" t="s">
        <v>900</v>
      </c>
      <c r="J245" s="95" t="s">
        <v>401</v>
      </c>
      <c r="K245" s="95" t="s">
        <v>396</v>
      </c>
      <c r="L245" s="95" t="s">
        <v>892</v>
      </c>
      <c r="M245" s="98">
        <v>44933</v>
      </c>
      <c r="N245" s="101">
        <v>4572616.15</v>
      </c>
      <c r="O245" s="101">
        <v>0</v>
      </c>
      <c r="P245" s="101">
        <v>100000</v>
      </c>
      <c r="Q245" s="101">
        <v>4472616.15</v>
      </c>
    </row>
    <row r="246" spans="1:17">
      <c r="A246" s="91" t="s">
        <v>434</v>
      </c>
      <c r="B246" s="91" t="s">
        <v>10</v>
      </c>
      <c r="C246" s="91" t="s">
        <v>11</v>
      </c>
      <c r="D246" s="91" t="s">
        <v>12</v>
      </c>
      <c r="E246" s="92" t="s">
        <v>255</v>
      </c>
      <c r="F246" s="93">
        <v>44935</v>
      </c>
      <c r="G246" s="91"/>
      <c r="H246" s="94"/>
      <c r="I246" s="91"/>
      <c r="J246" s="91" t="s">
        <v>901</v>
      </c>
      <c r="K246" s="91" t="s">
        <v>396</v>
      </c>
      <c r="L246" s="91" t="s">
        <v>902</v>
      </c>
      <c r="M246" s="94"/>
      <c r="N246" s="100">
        <v>4472616.15</v>
      </c>
      <c r="O246" s="100">
        <v>82041.03</v>
      </c>
      <c r="P246" s="100">
        <v>0</v>
      </c>
      <c r="Q246" s="100">
        <v>4554657.18</v>
      </c>
    </row>
    <row r="247" spans="1:17">
      <c r="A247" s="95" t="s">
        <v>400</v>
      </c>
      <c r="B247" s="95" t="s">
        <v>10</v>
      </c>
      <c r="C247" s="95" t="s">
        <v>11</v>
      </c>
      <c r="D247" s="95" t="s">
        <v>15</v>
      </c>
      <c r="E247" s="96" t="s">
        <v>256</v>
      </c>
      <c r="F247" s="97">
        <v>44935</v>
      </c>
      <c r="G247" s="95" t="s">
        <v>903</v>
      </c>
      <c r="H247" s="98"/>
      <c r="I247" s="95" t="s">
        <v>903</v>
      </c>
      <c r="J247" s="95" t="s">
        <v>401</v>
      </c>
      <c r="K247" s="95" t="s">
        <v>396</v>
      </c>
      <c r="L247" s="95" t="s">
        <v>904</v>
      </c>
      <c r="M247" s="98">
        <v>44935</v>
      </c>
      <c r="N247" s="101">
        <v>4554657.18</v>
      </c>
      <c r="O247" s="101">
        <v>0</v>
      </c>
      <c r="P247" s="101">
        <v>200000</v>
      </c>
      <c r="Q247" s="101">
        <v>4354657.18</v>
      </c>
    </row>
    <row r="248" spans="1:17">
      <c r="A248" s="91" t="s">
        <v>400</v>
      </c>
      <c r="B248" s="91" t="s">
        <v>10</v>
      </c>
      <c r="C248" s="91" t="s">
        <v>11</v>
      </c>
      <c r="D248" s="91" t="s">
        <v>15</v>
      </c>
      <c r="E248" s="92" t="s">
        <v>257</v>
      </c>
      <c r="F248" s="93">
        <v>44936</v>
      </c>
      <c r="G248" s="91" t="s">
        <v>905</v>
      </c>
      <c r="H248" s="94"/>
      <c r="I248" s="91" t="s">
        <v>905</v>
      </c>
      <c r="J248" s="91" t="s">
        <v>401</v>
      </c>
      <c r="K248" s="91" t="s">
        <v>396</v>
      </c>
      <c r="L248" s="91" t="s">
        <v>906</v>
      </c>
      <c r="M248" s="94">
        <v>44936</v>
      </c>
      <c r="N248" s="100">
        <v>4354657.18</v>
      </c>
      <c r="O248" s="100">
        <v>0</v>
      </c>
      <c r="P248" s="100">
        <v>100000</v>
      </c>
      <c r="Q248" s="100">
        <v>4254657.18</v>
      </c>
    </row>
    <row r="249" spans="1:17">
      <c r="A249" s="95" t="s">
        <v>400</v>
      </c>
      <c r="B249" s="95" t="s">
        <v>10</v>
      </c>
      <c r="C249" s="95" t="s">
        <v>11</v>
      </c>
      <c r="D249" s="95" t="s">
        <v>15</v>
      </c>
      <c r="E249" s="96" t="s">
        <v>258</v>
      </c>
      <c r="F249" s="97">
        <v>44937</v>
      </c>
      <c r="G249" s="95" t="s">
        <v>907</v>
      </c>
      <c r="H249" s="98"/>
      <c r="I249" s="95" t="s">
        <v>907</v>
      </c>
      <c r="J249" s="95" t="s">
        <v>401</v>
      </c>
      <c r="K249" s="95" t="s">
        <v>396</v>
      </c>
      <c r="L249" s="95" t="s">
        <v>908</v>
      </c>
      <c r="M249" s="98">
        <v>44937</v>
      </c>
      <c r="N249" s="101">
        <v>4254657.18</v>
      </c>
      <c r="O249" s="101">
        <v>0</v>
      </c>
      <c r="P249" s="101">
        <v>90000</v>
      </c>
      <c r="Q249" s="101">
        <v>4164657.18</v>
      </c>
    </row>
    <row r="250" spans="1:17">
      <c r="A250" s="91" t="s">
        <v>400</v>
      </c>
      <c r="B250" s="91" t="s">
        <v>10</v>
      </c>
      <c r="C250" s="91" t="s">
        <v>11</v>
      </c>
      <c r="D250" s="91" t="s">
        <v>15</v>
      </c>
      <c r="E250" s="92" t="s">
        <v>259</v>
      </c>
      <c r="F250" s="93">
        <v>44938</v>
      </c>
      <c r="G250" s="91" t="s">
        <v>909</v>
      </c>
      <c r="H250" s="94"/>
      <c r="I250" s="91" t="s">
        <v>909</v>
      </c>
      <c r="J250" s="91" t="s">
        <v>401</v>
      </c>
      <c r="K250" s="91" t="s">
        <v>396</v>
      </c>
      <c r="L250" s="91" t="s">
        <v>910</v>
      </c>
      <c r="M250" s="94">
        <v>44938</v>
      </c>
      <c r="N250" s="100">
        <v>4164657.18</v>
      </c>
      <c r="O250" s="100">
        <v>0</v>
      </c>
      <c r="P250" s="100">
        <v>75000</v>
      </c>
      <c r="Q250" s="100">
        <v>4089657.18</v>
      </c>
    </row>
    <row r="251" spans="1:17">
      <c r="A251" s="95" t="s">
        <v>434</v>
      </c>
      <c r="B251" s="95" t="s">
        <v>10</v>
      </c>
      <c r="C251" s="95" t="s">
        <v>11</v>
      </c>
      <c r="D251" s="95" t="s">
        <v>12</v>
      </c>
      <c r="E251" s="96" t="s">
        <v>260</v>
      </c>
      <c r="F251" s="97">
        <v>44939</v>
      </c>
      <c r="G251" s="95"/>
      <c r="H251" s="98"/>
      <c r="I251" s="95"/>
      <c r="J251" s="95" t="s">
        <v>911</v>
      </c>
      <c r="K251" s="95" t="s">
        <v>396</v>
      </c>
      <c r="L251" s="95" t="s">
        <v>912</v>
      </c>
      <c r="M251" s="98"/>
      <c r="N251" s="101">
        <v>4089657.18</v>
      </c>
      <c r="O251" s="101">
        <v>142165.71</v>
      </c>
      <c r="P251" s="101">
        <v>0</v>
      </c>
      <c r="Q251" s="101">
        <v>4231822.89</v>
      </c>
    </row>
    <row r="252" spans="1:17">
      <c r="A252" s="91" t="s">
        <v>400</v>
      </c>
      <c r="B252" s="91" t="s">
        <v>10</v>
      </c>
      <c r="C252" s="91" t="s">
        <v>11</v>
      </c>
      <c r="D252" s="91" t="s">
        <v>15</v>
      </c>
      <c r="E252" s="92" t="s">
        <v>261</v>
      </c>
      <c r="F252" s="93">
        <v>44939</v>
      </c>
      <c r="G252" s="91" t="s">
        <v>913</v>
      </c>
      <c r="H252" s="94"/>
      <c r="I252" s="91" t="s">
        <v>913</v>
      </c>
      <c r="J252" s="91" t="s">
        <v>401</v>
      </c>
      <c r="K252" s="91" t="s">
        <v>396</v>
      </c>
      <c r="L252" s="91" t="s">
        <v>914</v>
      </c>
      <c r="M252" s="94">
        <v>44939</v>
      </c>
      <c r="N252" s="100">
        <v>4231822.89</v>
      </c>
      <c r="O252" s="100">
        <v>0</v>
      </c>
      <c r="P252" s="100">
        <v>200000</v>
      </c>
      <c r="Q252" s="100">
        <v>4031822.89</v>
      </c>
    </row>
    <row r="253" spans="1:17">
      <c r="A253" s="95" t="s">
        <v>400</v>
      </c>
      <c r="B253" s="95" t="s">
        <v>10</v>
      </c>
      <c r="C253" s="95" t="s">
        <v>11</v>
      </c>
      <c r="D253" s="95" t="s">
        <v>15</v>
      </c>
      <c r="E253" s="96" t="s">
        <v>262</v>
      </c>
      <c r="F253" s="97">
        <v>44943</v>
      </c>
      <c r="G253" s="95" t="s">
        <v>915</v>
      </c>
      <c r="H253" s="98"/>
      <c r="I253" s="95" t="s">
        <v>915</v>
      </c>
      <c r="J253" s="95" t="s">
        <v>401</v>
      </c>
      <c r="K253" s="95" t="s">
        <v>396</v>
      </c>
      <c r="L253" s="95" t="s">
        <v>916</v>
      </c>
      <c r="M253" s="98">
        <v>44943</v>
      </c>
      <c r="N253" s="101">
        <v>4031822.89</v>
      </c>
      <c r="O253" s="101">
        <v>0</v>
      </c>
      <c r="P253" s="101">
        <v>200000</v>
      </c>
      <c r="Q253" s="101">
        <v>3831822.89</v>
      </c>
    </row>
    <row r="254" spans="1:17">
      <c r="A254" s="91" t="s">
        <v>434</v>
      </c>
      <c r="B254" s="91" t="s">
        <v>10</v>
      </c>
      <c r="C254" s="91" t="s">
        <v>11</v>
      </c>
      <c r="D254" s="91" t="s">
        <v>12</v>
      </c>
      <c r="E254" s="92" t="s">
        <v>263</v>
      </c>
      <c r="F254" s="93">
        <v>44944</v>
      </c>
      <c r="G254" s="91"/>
      <c r="H254" s="94"/>
      <c r="I254" s="91"/>
      <c r="J254" s="91" t="s">
        <v>917</v>
      </c>
      <c r="K254" s="91" t="s">
        <v>396</v>
      </c>
      <c r="L254" s="91" t="s">
        <v>918</v>
      </c>
      <c r="M254" s="94"/>
      <c r="N254" s="100">
        <v>3831822.89</v>
      </c>
      <c r="O254" s="100">
        <v>105622.41</v>
      </c>
      <c r="P254" s="100">
        <v>0</v>
      </c>
      <c r="Q254" s="100">
        <v>3937445.3</v>
      </c>
    </row>
    <row r="255" spans="1:17">
      <c r="A255" s="95" t="s">
        <v>400</v>
      </c>
      <c r="B255" s="95" t="s">
        <v>10</v>
      </c>
      <c r="C255" s="95" t="s">
        <v>11</v>
      </c>
      <c r="D255" s="95" t="s">
        <v>15</v>
      </c>
      <c r="E255" s="96" t="s">
        <v>264</v>
      </c>
      <c r="F255" s="97">
        <v>44944</v>
      </c>
      <c r="G255" s="95" t="s">
        <v>919</v>
      </c>
      <c r="H255" s="98"/>
      <c r="I255" s="95" t="s">
        <v>919</v>
      </c>
      <c r="J255" s="95" t="s">
        <v>401</v>
      </c>
      <c r="K255" s="95" t="s">
        <v>396</v>
      </c>
      <c r="L255" s="95" t="s">
        <v>920</v>
      </c>
      <c r="M255" s="98">
        <v>44944</v>
      </c>
      <c r="N255" s="101">
        <v>3937445.3</v>
      </c>
      <c r="O255" s="101">
        <v>0</v>
      </c>
      <c r="P255" s="101">
        <v>100000</v>
      </c>
      <c r="Q255" s="101">
        <v>3837445.3</v>
      </c>
    </row>
    <row r="256" spans="1:17">
      <c r="A256" s="91" t="s">
        <v>400</v>
      </c>
      <c r="B256" s="91" t="s">
        <v>10</v>
      </c>
      <c r="C256" s="91" t="s">
        <v>11</v>
      </c>
      <c r="D256" s="91" t="s">
        <v>15</v>
      </c>
      <c r="E256" s="92" t="s">
        <v>265</v>
      </c>
      <c r="F256" s="93">
        <v>44946</v>
      </c>
      <c r="G256" s="91" t="s">
        <v>921</v>
      </c>
      <c r="H256" s="94"/>
      <c r="I256" s="91" t="s">
        <v>921</v>
      </c>
      <c r="J256" s="91" t="s">
        <v>401</v>
      </c>
      <c r="K256" s="91" t="s">
        <v>396</v>
      </c>
      <c r="L256" s="91" t="s">
        <v>922</v>
      </c>
      <c r="M256" s="94">
        <v>44946</v>
      </c>
      <c r="N256" s="100">
        <v>3837445.3</v>
      </c>
      <c r="O256" s="100">
        <v>0</v>
      </c>
      <c r="P256" s="100">
        <v>100000</v>
      </c>
      <c r="Q256" s="100">
        <v>3737445.3</v>
      </c>
    </row>
    <row r="257" spans="1:17">
      <c r="A257" s="95" t="s">
        <v>400</v>
      </c>
      <c r="B257" s="95" t="s">
        <v>10</v>
      </c>
      <c r="C257" s="95" t="s">
        <v>11</v>
      </c>
      <c r="D257" s="95" t="s">
        <v>15</v>
      </c>
      <c r="E257" s="96" t="s">
        <v>266</v>
      </c>
      <c r="F257" s="97">
        <v>44949</v>
      </c>
      <c r="G257" s="95" t="s">
        <v>923</v>
      </c>
      <c r="H257" s="98"/>
      <c r="I257" s="95" t="s">
        <v>923</v>
      </c>
      <c r="J257" s="95" t="s">
        <v>401</v>
      </c>
      <c r="K257" s="95" t="s">
        <v>396</v>
      </c>
      <c r="L257" s="95" t="s">
        <v>924</v>
      </c>
      <c r="M257" s="98">
        <v>44949</v>
      </c>
      <c r="N257" s="101">
        <v>3737445.3</v>
      </c>
      <c r="O257" s="101">
        <v>0</v>
      </c>
      <c r="P257" s="101">
        <v>100000</v>
      </c>
      <c r="Q257" s="101">
        <v>3637445.3</v>
      </c>
    </row>
    <row r="258" spans="1:17">
      <c r="A258" s="91" t="s">
        <v>434</v>
      </c>
      <c r="B258" s="91" t="s">
        <v>10</v>
      </c>
      <c r="C258" s="91" t="s">
        <v>11</v>
      </c>
      <c r="D258" s="91" t="s">
        <v>12</v>
      </c>
      <c r="E258" s="92" t="s">
        <v>267</v>
      </c>
      <c r="F258" s="93">
        <v>44951</v>
      </c>
      <c r="G258" s="91"/>
      <c r="H258" s="94"/>
      <c r="I258" s="91"/>
      <c r="J258" s="91" t="s">
        <v>925</v>
      </c>
      <c r="K258" s="91" t="s">
        <v>396</v>
      </c>
      <c r="L258" s="91" t="s">
        <v>926</v>
      </c>
      <c r="M258" s="94"/>
      <c r="N258" s="100">
        <v>3637445.3</v>
      </c>
      <c r="O258" s="100">
        <v>159331.86</v>
      </c>
      <c r="P258" s="100">
        <v>0</v>
      </c>
      <c r="Q258" s="100">
        <v>3796777.16</v>
      </c>
    </row>
    <row r="259" spans="1:17">
      <c r="A259" s="95" t="s">
        <v>400</v>
      </c>
      <c r="B259" s="95" t="s">
        <v>10</v>
      </c>
      <c r="C259" s="95" t="s">
        <v>11</v>
      </c>
      <c r="D259" s="95" t="s">
        <v>15</v>
      </c>
      <c r="E259" s="96" t="s">
        <v>268</v>
      </c>
      <c r="F259" s="97">
        <v>44953</v>
      </c>
      <c r="G259" s="95" t="s">
        <v>927</v>
      </c>
      <c r="H259" s="98"/>
      <c r="I259" s="95" t="s">
        <v>927</v>
      </c>
      <c r="J259" s="95" t="s">
        <v>401</v>
      </c>
      <c r="K259" s="95" t="s">
        <v>396</v>
      </c>
      <c r="L259" s="95" t="s">
        <v>928</v>
      </c>
      <c r="M259" s="98">
        <v>44953</v>
      </c>
      <c r="N259" s="101">
        <v>3796777.16</v>
      </c>
      <c r="O259" s="101">
        <v>0</v>
      </c>
      <c r="P259" s="101">
        <v>200000</v>
      </c>
      <c r="Q259" s="101">
        <v>3596777.16</v>
      </c>
    </row>
    <row r="260" spans="1:17">
      <c r="A260" s="91" t="s">
        <v>434</v>
      </c>
      <c r="B260" s="91" t="s">
        <v>10</v>
      </c>
      <c r="C260" s="91" t="s">
        <v>11</v>
      </c>
      <c r="D260" s="91" t="s">
        <v>12</v>
      </c>
      <c r="E260" s="92" t="s">
        <v>269</v>
      </c>
      <c r="F260" s="93">
        <v>44958</v>
      </c>
      <c r="G260" s="91"/>
      <c r="H260" s="94"/>
      <c r="I260" s="91"/>
      <c r="J260" s="91" t="s">
        <v>929</v>
      </c>
      <c r="K260" s="91" t="s">
        <v>396</v>
      </c>
      <c r="L260" s="91" t="s">
        <v>930</v>
      </c>
      <c r="M260" s="94"/>
      <c r="N260" s="100">
        <v>3596777.16</v>
      </c>
      <c r="O260" s="100">
        <v>465359.67</v>
      </c>
      <c r="P260" s="100">
        <v>0</v>
      </c>
      <c r="Q260" s="100">
        <v>4062136.83</v>
      </c>
    </row>
    <row r="261" spans="1:17">
      <c r="A261" s="95" t="s">
        <v>400</v>
      </c>
      <c r="B261" s="95" t="s">
        <v>10</v>
      </c>
      <c r="C261" s="95" t="s">
        <v>11</v>
      </c>
      <c r="D261" s="95" t="s">
        <v>15</v>
      </c>
      <c r="E261" s="96" t="s">
        <v>270</v>
      </c>
      <c r="F261" s="97">
        <v>44959</v>
      </c>
      <c r="G261" s="95" t="s">
        <v>931</v>
      </c>
      <c r="H261" s="98"/>
      <c r="I261" s="95" t="s">
        <v>931</v>
      </c>
      <c r="J261" s="95" t="s">
        <v>401</v>
      </c>
      <c r="K261" s="95" t="s">
        <v>396</v>
      </c>
      <c r="L261" s="95" t="s">
        <v>932</v>
      </c>
      <c r="M261" s="98">
        <v>44959</v>
      </c>
      <c r="N261" s="101">
        <v>4062136.83</v>
      </c>
      <c r="O261" s="101">
        <v>0</v>
      </c>
      <c r="P261" s="101">
        <v>100000</v>
      </c>
      <c r="Q261" s="101">
        <v>3962136.83</v>
      </c>
    </row>
    <row r="262" spans="1:17">
      <c r="A262" s="91" t="s">
        <v>400</v>
      </c>
      <c r="B262" s="91" t="s">
        <v>10</v>
      </c>
      <c r="C262" s="91" t="s">
        <v>11</v>
      </c>
      <c r="D262" s="91" t="s">
        <v>15</v>
      </c>
      <c r="E262" s="92" t="s">
        <v>271</v>
      </c>
      <c r="F262" s="93">
        <v>44963</v>
      </c>
      <c r="G262" s="91" t="s">
        <v>933</v>
      </c>
      <c r="H262" s="94"/>
      <c r="I262" s="91" t="s">
        <v>933</v>
      </c>
      <c r="J262" s="91" t="s">
        <v>401</v>
      </c>
      <c r="K262" s="91" t="s">
        <v>396</v>
      </c>
      <c r="L262" s="91" t="s">
        <v>934</v>
      </c>
      <c r="M262" s="94">
        <v>44963</v>
      </c>
      <c r="N262" s="100">
        <v>3962136.83</v>
      </c>
      <c r="O262" s="100">
        <v>0</v>
      </c>
      <c r="P262" s="100">
        <v>100000</v>
      </c>
      <c r="Q262" s="100">
        <v>3862136.83</v>
      </c>
    </row>
    <row r="263" spans="1:17">
      <c r="A263" s="95" t="s">
        <v>434</v>
      </c>
      <c r="B263" s="95" t="s">
        <v>10</v>
      </c>
      <c r="C263" s="95" t="s">
        <v>11</v>
      </c>
      <c r="D263" s="95" t="s">
        <v>12</v>
      </c>
      <c r="E263" s="96" t="s">
        <v>272</v>
      </c>
      <c r="F263" s="97">
        <v>44964</v>
      </c>
      <c r="G263" s="95"/>
      <c r="H263" s="98"/>
      <c r="I263" s="95"/>
      <c r="J263" s="95" t="s">
        <v>935</v>
      </c>
      <c r="K263" s="95" t="s">
        <v>396</v>
      </c>
      <c r="L263" s="95" t="s">
        <v>936</v>
      </c>
      <c r="M263" s="98"/>
      <c r="N263" s="101">
        <v>3862136.83</v>
      </c>
      <c r="O263" s="101">
        <v>213853</v>
      </c>
      <c r="P263" s="101">
        <v>0</v>
      </c>
      <c r="Q263" s="101">
        <v>4075989.83</v>
      </c>
    </row>
    <row r="264" spans="1:17">
      <c r="A264" s="91" t="s">
        <v>400</v>
      </c>
      <c r="B264" s="91" t="s">
        <v>10</v>
      </c>
      <c r="C264" s="91" t="s">
        <v>11</v>
      </c>
      <c r="D264" s="91" t="s">
        <v>15</v>
      </c>
      <c r="E264" s="92" t="s">
        <v>273</v>
      </c>
      <c r="F264" s="93">
        <v>44965</v>
      </c>
      <c r="G264" s="91" t="s">
        <v>937</v>
      </c>
      <c r="H264" s="94"/>
      <c r="I264" s="91" t="s">
        <v>937</v>
      </c>
      <c r="J264" s="91" t="s">
        <v>401</v>
      </c>
      <c r="K264" s="91" t="s">
        <v>396</v>
      </c>
      <c r="L264" s="91" t="s">
        <v>938</v>
      </c>
      <c r="M264" s="94">
        <v>44965</v>
      </c>
      <c r="N264" s="100">
        <v>4075989.83</v>
      </c>
      <c r="O264" s="100">
        <v>0</v>
      </c>
      <c r="P264" s="100">
        <v>100000</v>
      </c>
      <c r="Q264" s="100">
        <v>3975989.83</v>
      </c>
    </row>
    <row r="265" spans="1:17">
      <c r="A265" s="95" t="s">
        <v>434</v>
      </c>
      <c r="B265" s="95" t="s">
        <v>10</v>
      </c>
      <c r="C265" s="95" t="s">
        <v>11</v>
      </c>
      <c r="D265" s="95" t="s">
        <v>12</v>
      </c>
      <c r="E265" s="96" t="s">
        <v>274</v>
      </c>
      <c r="F265" s="97">
        <v>44966</v>
      </c>
      <c r="G265" s="95"/>
      <c r="H265" s="98"/>
      <c r="I265" s="95"/>
      <c r="J265" s="95" t="s">
        <v>939</v>
      </c>
      <c r="K265" s="95" t="s">
        <v>396</v>
      </c>
      <c r="L265" s="95" t="s">
        <v>940</v>
      </c>
      <c r="M265" s="98"/>
      <c r="N265" s="101">
        <v>3975989.83</v>
      </c>
      <c r="O265" s="101">
        <v>104242.14</v>
      </c>
      <c r="P265" s="101">
        <v>0</v>
      </c>
      <c r="Q265" s="101">
        <v>4080231.97</v>
      </c>
    </row>
    <row r="266" spans="1:17">
      <c r="A266" s="91" t="s">
        <v>434</v>
      </c>
      <c r="B266" s="91" t="s">
        <v>10</v>
      </c>
      <c r="C266" s="91" t="s">
        <v>11</v>
      </c>
      <c r="D266" s="91" t="s">
        <v>12</v>
      </c>
      <c r="E266" s="92" t="s">
        <v>275</v>
      </c>
      <c r="F266" s="93">
        <v>44968</v>
      </c>
      <c r="G266" s="91"/>
      <c r="H266" s="94"/>
      <c r="I266" s="91"/>
      <c r="J266" s="91" t="s">
        <v>941</v>
      </c>
      <c r="K266" s="91" t="s">
        <v>396</v>
      </c>
      <c r="L266" s="91" t="s">
        <v>942</v>
      </c>
      <c r="M266" s="94"/>
      <c r="N266" s="100">
        <v>4080231.97</v>
      </c>
      <c r="O266" s="100">
        <v>271486.94</v>
      </c>
      <c r="P266" s="100">
        <v>0</v>
      </c>
      <c r="Q266" s="100">
        <v>4351718.91</v>
      </c>
    </row>
    <row r="267" spans="1:17">
      <c r="A267" s="95" t="s">
        <v>400</v>
      </c>
      <c r="B267" s="95" t="s">
        <v>10</v>
      </c>
      <c r="C267" s="95" t="s">
        <v>11</v>
      </c>
      <c r="D267" s="95" t="s">
        <v>15</v>
      </c>
      <c r="E267" s="96" t="s">
        <v>276</v>
      </c>
      <c r="F267" s="97">
        <v>44970</v>
      </c>
      <c r="G267" s="95" t="s">
        <v>943</v>
      </c>
      <c r="H267" s="98"/>
      <c r="I267" s="95" t="s">
        <v>943</v>
      </c>
      <c r="J267" s="95" t="s">
        <v>401</v>
      </c>
      <c r="K267" s="95" t="s">
        <v>396</v>
      </c>
      <c r="L267" s="95" t="s">
        <v>944</v>
      </c>
      <c r="M267" s="98">
        <v>44970</v>
      </c>
      <c r="N267" s="101">
        <v>4351718.91</v>
      </c>
      <c r="O267" s="101">
        <v>0</v>
      </c>
      <c r="P267" s="101">
        <v>140000</v>
      </c>
      <c r="Q267" s="101">
        <v>4211718.91</v>
      </c>
    </row>
    <row r="268" spans="1:17">
      <c r="A268" s="91" t="s">
        <v>434</v>
      </c>
      <c r="B268" s="91" t="s">
        <v>10</v>
      </c>
      <c r="C268" s="91" t="s">
        <v>11</v>
      </c>
      <c r="D268" s="91" t="s">
        <v>12</v>
      </c>
      <c r="E268" s="92" t="s">
        <v>277</v>
      </c>
      <c r="F268" s="93">
        <v>44971</v>
      </c>
      <c r="G268" s="91"/>
      <c r="H268" s="94"/>
      <c r="I268" s="91"/>
      <c r="J268" s="91" t="s">
        <v>945</v>
      </c>
      <c r="K268" s="91" t="s">
        <v>396</v>
      </c>
      <c r="L268" s="91" t="s">
        <v>946</v>
      </c>
      <c r="M268" s="94"/>
      <c r="N268" s="100">
        <v>4211718.91</v>
      </c>
      <c r="O268" s="100">
        <v>89733.75</v>
      </c>
      <c r="P268" s="100">
        <v>0</v>
      </c>
      <c r="Q268" s="100">
        <v>4301452.66</v>
      </c>
    </row>
    <row r="269" spans="1:17">
      <c r="A269" s="95" t="s">
        <v>400</v>
      </c>
      <c r="B269" s="95" t="s">
        <v>10</v>
      </c>
      <c r="C269" s="95" t="s">
        <v>11</v>
      </c>
      <c r="D269" s="95" t="s">
        <v>15</v>
      </c>
      <c r="E269" s="96" t="s">
        <v>278</v>
      </c>
      <c r="F269" s="97">
        <v>44971</v>
      </c>
      <c r="G269" s="95" t="s">
        <v>947</v>
      </c>
      <c r="H269" s="98"/>
      <c r="I269" s="95" t="s">
        <v>947</v>
      </c>
      <c r="J269" s="95" t="s">
        <v>401</v>
      </c>
      <c r="K269" s="95" t="s">
        <v>396</v>
      </c>
      <c r="L269" s="95" t="s">
        <v>948</v>
      </c>
      <c r="M269" s="98">
        <v>44971</v>
      </c>
      <c r="N269" s="101">
        <v>4301452.66</v>
      </c>
      <c r="O269" s="101">
        <v>0</v>
      </c>
      <c r="P269" s="101">
        <v>100000</v>
      </c>
      <c r="Q269" s="101">
        <v>4201452.66</v>
      </c>
    </row>
    <row r="270" spans="1:17">
      <c r="A270" s="91" t="s">
        <v>434</v>
      </c>
      <c r="B270" s="91" t="s">
        <v>10</v>
      </c>
      <c r="C270" s="91" t="s">
        <v>11</v>
      </c>
      <c r="D270" s="91" t="s">
        <v>33</v>
      </c>
      <c r="E270" s="92" t="s">
        <v>279</v>
      </c>
      <c r="F270" s="93">
        <v>44972</v>
      </c>
      <c r="G270" s="91" t="s">
        <v>949</v>
      </c>
      <c r="H270" s="94">
        <v>44875</v>
      </c>
      <c r="I270" s="91" t="s">
        <v>950</v>
      </c>
      <c r="J270" s="91" t="s">
        <v>951</v>
      </c>
      <c r="K270" s="91" t="s">
        <v>396</v>
      </c>
      <c r="L270" s="91" t="s">
        <v>952</v>
      </c>
      <c r="M270" s="94"/>
      <c r="N270" s="100">
        <v>4201452.66</v>
      </c>
      <c r="O270" s="100">
        <v>0</v>
      </c>
      <c r="P270" s="100">
        <v>60099.85</v>
      </c>
      <c r="Q270" s="100">
        <v>4141352.81</v>
      </c>
    </row>
    <row r="271" spans="1:17">
      <c r="A271" s="95" t="s">
        <v>400</v>
      </c>
      <c r="B271" s="95" t="s">
        <v>10</v>
      </c>
      <c r="C271" s="95" t="s">
        <v>11</v>
      </c>
      <c r="D271" s="95" t="s">
        <v>15</v>
      </c>
      <c r="E271" s="96" t="s">
        <v>280</v>
      </c>
      <c r="F271" s="97">
        <v>44973</v>
      </c>
      <c r="G271" s="95" t="s">
        <v>953</v>
      </c>
      <c r="H271" s="98"/>
      <c r="I271" s="95" t="s">
        <v>953</v>
      </c>
      <c r="J271" s="95" t="s">
        <v>401</v>
      </c>
      <c r="K271" s="95" t="s">
        <v>396</v>
      </c>
      <c r="L271" s="95" t="s">
        <v>948</v>
      </c>
      <c r="M271" s="98">
        <v>44973</v>
      </c>
      <c r="N271" s="101">
        <v>4141352.81</v>
      </c>
      <c r="O271" s="101">
        <v>0</v>
      </c>
      <c r="P271" s="101">
        <v>100000</v>
      </c>
      <c r="Q271" s="101">
        <v>4041352.81</v>
      </c>
    </row>
    <row r="272" spans="1:17">
      <c r="A272" s="91" t="s">
        <v>434</v>
      </c>
      <c r="B272" s="91" t="s">
        <v>10</v>
      </c>
      <c r="C272" s="91" t="s">
        <v>11</v>
      </c>
      <c r="D272" s="91" t="s">
        <v>12</v>
      </c>
      <c r="E272" s="92" t="s">
        <v>281</v>
      </c>
      <c r="F272" s="93">
        <v>44973</v>
      </c>
      <c r="G272" s="91"/>
      <c r="H272" s="94"/>
      <c r="I272" s="91"/>
      <c r="J272" s="91" t="s">
        <v>954</v>
      </c>
      <c r="K272" s="91" t="s">
        <v>396</v>
      </c>
      <c r="L272" s="91" t="s">
        <v>955</v>
      </c>
      <c r="M272" s="94"/>
      <c r="N272" s="100">
        <v>4041352.81</v>
      </c>
      <c r="O272" s="100">
        <v>137141.17</v>
      </c>
      <c r="P272" s="100">
        <v>0</v>
      </c>
      <c r="Q272" s="100">
        <v>4178493.98</v>
      </c>
    </row>
    <row r="273" spans="1:17">
      <c r="A273" s="95" t="s">
        <v>400</v>
      </c>
      <c r="B273" s="95" t="s">
        <v>10</v>
      </c>
      <c r="C273" s="95" t="s">
        <v>11</v>
      </c>
      <c r="D273" s="95" t="s">
        <v>15</v>
      </c>
      <c r="E273" s="96" t="s">
        <v>282</v>
      </c>
      <c r="F273" s="97">
        <v>44974</v>
      </c>
      <c r="G273" s="95" t="s">
        <v>956</v>
      </c>
      <c r="H273" s="98"/>
      <c r="I273" s="95" t="s">
        <v>956</v>
      </c>
      <c r="J273" s="95" t="s">
        <v>401</v>
      </c>
      <c r="K273" s="95" t="s">
        <v>396</v>
      </c>
      <c r="L273" s="95" t="s">
        <v>957</v>
      </c>
      <c r="M273" s="98">
        <v>44974</v>
      </c>
      <c r="N273" s="101">
        <v>4178493.98</v>
      </c>
      <c r="O273" s="101">
        <v>0</v>
      </c>
      <c r="P273" s="101">
        <v>100000</v>
      </c>
      <c r="Q273" s="101">
        <v>4078493.98</v>
      </c>
    </row>
    <row r="274" spans="1:17">
      <c r="A274" s="91" t="s">
        <v>400</v>
      </c>
      <c r="B274" s="91" t="s">
        <v>10</v>
      </c>
      <c r="C274" s="91" t="s">
        <v>11</v>
      </c>
      <c r="D274" s="91" t="s">
        <v>15</v>
      </c>
      <c r="E274" s="92" t="s">
        <v>283</v>
      </c>
      <c r="F274" s="93">
        <v>44977</v>
      </c>
      <c r="G274" s="91" t="s">
        <v>958</v>
      </c>
      <c r="H274" s="94"/>
      <c r="I274" s="91" t="s">
        <v>958</v>
      </c>
      <c r="J274" s="91" t="s">
        <v>401</v>
      </c>
      <c r="K274" s="91" t="s">
        <v>396</v>
      </c>
      <c r="L274" s="91" t="s">
        <v>959</v>
      </c>
      <c r="M274" s="94">
        <v>44977</v>
      </c>
      <c r="N274" s="100">
        <v>4078493.98</v>
      </c>
      <c r="O274" s="100">
        <v>0</v>
      </c>
      <c r="P274" s="100">
        <v>100000</v>
      </c>
      <c r="Q274" s="100">
        <v>3978493.98</v>
      </c>
    </row>
    <row r="275" spans="1:17">
      <c r="A275" s="95" t="s">
        <v>434</v>
      </c>
      <c r="B275" s="95" t="s">
        <v>10</v>
      </c>
      <c r="C275" s="95" t="s">
        <v>11</v>
      </c>
      <c r="D275" s="95" t="s">
        <v>12</v>
      </c>
      <c r="E275" s="96" t="s">
        <v>284</v>
      </c>
      <c r="F275" s="97">
        <v>44977</v>
      </c>
      <c r="G275" s="95"/>
      <c r="H275" s="98"/>
      <c r="I275" s="95"/>
      <c r="J275" s="95" t="s">
        <v>960</v>
      </c>
      <c r="K275" s="95" t="s">
        <v>396</v>
      </c>
      <c r="L275" s="95" t="s">
        <v>961</v>
      </c>
      <c r="M275" s="98"/>
      <c r="N275" s="101">
        <v>3978493.98</v>
      </c>
      <c r="O275" s="101">
        <v>51896.5</v>
      </c>
      <c r="P275" s="101">
        <v>0</v>
      </c>
      <c r="Q275" s="101">
        <v>4030390.48</v>
      </c>
    </row>
    <row r="276" spans="1:17">
      <c r="A276" s="91" t="s">
        <v>434</v>
      </c>
      <c r="B276" s="91" t="s">
        <v>10</v>
      </c>
      <c r="C276" s="91" t="s">
        <v>11</v>
      </c>
      <c r="D276" s="91" t="s">
        <v>12</v>
      </c>
      <c r="E276" s="92" t="s">
        <v>285</v>
      </c>
      <c r="F276" s="93">
        <v>44979</v>
      </c>
      <c r="G276" s="91"/>
      <c r="H276" s="94"/>
      <c r="I276" s="91"/>
      <c r="J276" s="91" t="s">
        <v>962</v>
      </c>
      <c r="K276" s="91" t="s">
        <v>396</v>
      </c>
      <c r="L276" s="91" t="s">
        <v>963</v>
      </c>
      <c r="M276" s="94"/>
      <c r="N276" s="100">
        <v>4030390.48</v>
      </c>
      <c r="O276" s="100">
        <v>43652.5</v>
      </c>
      <c r="P276" s="100">
        <v>0</v>
      </c>
      <c r="Q276" s="100">
        <v>4074042.98</v>
      </c>
    </row>
    <row r="277" spans="1:17">
      <c r="A277" s="95" t="s">
        <v>400</v>
      </c>
      <c r="B277" s="95" t="s">
        <v>10</v>
      </c>
      <c r="C277" s="95" t="s">
        <v>11</v>
      </c>
      <c r="D277" s="95" t="s">
        <v>15</v>
      </c>
      <c r="E277" s="96" t="s">
        <v>286</v>
      </c>
      <c r="F277" s="97">
        <v>44979</v>
      </c>
      <c r="G277" s="95" t="s">
        <v>964</v>
      </c>
      <c r="H277" s="98"/>
      <c r="I277" s="95" t="s">
        <v>964</v>
      </c>
      <c r="J277" s="95" t="s">
        <v>401</v>
      </c>
      <c r="K277" s="95" t="s">
        <v>396</v>
      </c>
      <c r="L277" s="95" t="s">
        <v>965</v>
      </c>
      <c r="M277" s="98">
        <v>44979</v>
      </c>
      <c r="N277" s="101">
        <v>4074042.98</v>
      </c>
      <c r="O277" s="101">
        <v>0</v>
      </c>
      <c r="P277" s="101">
        <v>100000</v>
      </c>
      <c r="Q277" s="101">
        <v>3974042.98</v>
      </c>
    </row>
    <row r="278" spans="1:17">
      <c r="A278" s="91" t="s">
        <v>434</v>
      </c>
      <c r="B278" s="91" t="s">
        <v>10</v>
      </c>
      <c r="C278" s="91" t="s">
        <v>11</v>
      </c>
      <c r="D278" s="91" t="s">
        <v>12</v>
      </c>
      <c r="E278" s="92" t="s">
        <v>287</v>
      </c>
      <c r="F278" s="93">
        <v>44981</v>
      </c>
      <c r="G278" s="91"/>
      <c r="H278" s="94"/>
      <c r="I278" s="91"/>
      <c r="J278" s="91" t="s">
        <v>966</v>
      </c>
      <c r="K278" s="91" t="s">
        <v>396</v>
      </c>
      <c r="L278" s="91" t="s">
        <v>967</v>
      </c>
      <c r="M278" s="94"/>
      <c r="N278" s="100">
        <v>3974042.98</v>
      </c>
      <c r="O278" s="100">
        <v>212958.8</v>
      </c>
      <c r="P278" s="100">
        <v>0</v>
      </c>
      <c r="Q278" s="100">
        <v>4187001.78</v>
      </c>
    </row>
    <row r="279" spans="1:17">
      <c r="A279" s="95" t="s">
        <v>434</v>
      </c>
      <c r="B279" s="95" t="s">
        <v>10</v>
      </c>
      <c r="C279" s="95" t="s">
        <v>11</v>
      </c>
      <c r="D279" s="95" t="s">
        <v>12</v>
      </c>
      <c r="E279" s="96" t="s">
        <v>288</v>
      </c>
      <c r="F279" s="97">
        <v>44982</v>
      </c>
      <c r="G279" s="95"/>
      <c r="H279" s="98"/>
      <c r="I279" s="95"/>
      <c r="J279" s="95" t="s">
        <v>968</v>
      </c>
      <c r="K279" s="95" t="s">
        <v>396</v>
      </c>
      <c r="L279" s="95" t="s">
        <v>969</v>
      </c>
      <c r="M279" s="98"/>
      <c r="N279" s="101">
        <v>4187001.78</v>
      </c>
      <c r="O279" s="101">
        <v>73056.4</v>
      </c>
      <c r="P279" s="101">
        <v>0</v>
      </c>
      <c r="Q279" s="101">
        <v>4260058.18</v>
      </c>
    </row>
    <row r="280" spans="1:17">
      <c r="A280" s="91" t="s">
        <v>400</v>
      </c>
      <c r="B280" s="91" t="s">
        <v>10</v>
      </c>
      <c r="C280" s="91" t="s">
        <v>11</v>
      </c>
      <c r="D280" s="91" t="s">
        <v>15</v>
      </c>
      <c r="E280" s="92" t="s">
        <v>289</v>
      </c>
      <c r="F280" s="93">
        <v>44984</v>
      </c>
      <c r="G280" s="91" t="s">
        <v>970</v>
      </c>
      <c r="H280" s="94"/>
      <c r="I280" s="91" t="s">
        <v>970</v>
      </c>
      <c r="J280" s="91" t="s">
        <v>401</v>
      </c>
      <c r="K280" s="91" t="s">
        <v>396</v>
      </c>
      <c r="L280" s="91" t="s">
        <v>971</v>
      </c>
      <c r="M280" s="94">
        <v>44984</v>
      </c>
      <c r="N280" s="100">
        <v>4260058.18</v>
      </c>
      <c r="O280" s="100">
        <v>0</v>
      </c>
      <c r="P280" s="100">
        <v>100000</v>
      </c>
      <c r="Q280" s="100">
        <v>4160058.18</v>
      </c>
    </row>
    <row r="281" spans="1:17">
      <c r="A281" s="95" t="s">
        <v>434</v>
      </c>
      <c r="B281" s="95" t="s">
        <v>10</v>
      </c>
      <c r="C281" s="95" t="s">
        <v>11</v>
      </c>
      <c r="D281" s="95" t="s">
        <v>12</v>
      </c>
      <c r="E281" s="96" t="s">
        <v>290</v>
      </c>
      <c r="F281" s="97">
        <v>44986</v>
      </c>
      <c r="G281" s="95"/>
      <c r="H281" s="98"/>
      <c r="I281" s="95"/>
      <c r="J281" s="95" t="s">
        <v>972</v>
      </c>
      <c r="K281" s="95" t="s">
        <v>396</v>
      </c>
      <c r="L281" s="95" t="s">
        <v>973</v>
      </c>
      <c r="M281" s="98"/>
      <c r="N281" s="101">
        <v>4160058.18</v>
      </c>
      <c r="O281" s="101">
        <v>221872.57</v>
      </c>
      <c r="P281" s="101">
        <v>0</v>
      </c>
      <c r="Q281" s="101">
        <v>4381930.75</v>
      </c>
    </row>
    <row r="282" spans="1:17">
      <c r="A282" s="91" t="s">
        <v>400</v>
      </c>
      <c r="B282" s="91" t="s">
        <v>10</v>
      </c>
      <c r="C282" s="91" t="s">
        <v>11</v>
      </c>
      <c r="D282" s="91" t="s">
        <v>15</v>
      </c>
      <c r="E282" s="92" t="s">
        <v>291</v>
      </c>
      <c r="F282" s="93">
        <v>44986</v>
      </c>
      <c r="G282" s="91" t="s">
        <v>974</v>
      </c>
      <c r="H282" s="94"/>
      <c r="I282" s="91" t="s">
        <v>974</v>
      </c>
      <c r="J282" s="91" t="s">
        <v>401</v>
      </c>
      <c r="K282" s="91" t="s">
        <v>396</v>
      </c>
      <c r="L282" s="91" t="s">
        <v>975</v>
      </c>
      <c r="M282" s="94">
        <v>44986</v>
      </c>
      <c r="N282" s="100">
        <v>4381930.75</v>
      </c>
      <c r="O282" s="100">
        <v>0</v>
      </c>
      <c r="P282" s="100">
        <v>100000</v>
      </c>
      <c r="Q282" s="100">
        <v>4281930.75</v>
      </c>
    </row>
    <row r="283" spans="1:17">
      <c r="A283" s="95" t="s">
        <v>434</v>
      </c>
      <c r="B283" s="95" t="s">
        <v>10</v>
      </c>
      <c r="C283" s="95" t="s">
        <v>11</v>
      </c>
      <c r="D283" s="95" t="s">
        <v>12</v>
      </c>
      <c r="E283" s="96" t="s">
        <v>292</v>
      </c>
      <c r="F283" s="97">
        <v>44988</v>
      </c>
      <c r="G283" s="95"/>
      <c r="H283" s="98"/>
      <c r="I283" s="95"/>
      <c r="J283" s="95" t="s">
        <v>976</v>
      </c>
      <c r="K283" s="95" t="s">
        <v>396</v>
      </c>
      <c r="L283" s="95" t="s">
        <v>977</v>
      </c>
      <c r="M283" s="98"/>
      <c r="N283" s="101">
        <v>4281930.75</v>
      </c>
      <c r="O283" s="101">
        <v>235406.58</v>
      </c>
      <c r="P283" s="101">
        <v>0</v>
      </c>
      <c r="Q283" s="101">
        <v>4517337.33</v>
      </c>
    </row>
    <row r="284" spans="1:17">
      <c r="A284" s="91" t="s">
        <v>434</v>
      </c>
      <c r="B284" s="91" t="s">
        <v>10</v>
      </c>
      <c r="C284" s="91" t="s">
        <v>11</v>
      </c>
      <c r="D284" s="91" t="s">
        <v>12</v>
      </c>
      <c r="E284" s="92" t="s">
        <v>293</v>
      </c>
      <c r="F284" s="93">
        <v>44991</v>
      </c>
      <c r="G284" s="91"/>
      <c r="H284" s="94"/>
      <c r="I284" s="91"/>
      <c r="J284" s="91" t="s">
        <v>978</v>
      </c>
      <c r="K284" s="91" t="s">
        <v>396</v>
      </c>
      <c r="L284" s="91" t="s">
        <v>979</v>
      </c>
      <c r="M284" s="94"/>
      <c r="N284" s="100">
        <v>4517337.33</v>
      </c>
      <c r="O284" s="100">
        <v>159212.46</v>
      </c>
      <c r="P284" s="100">
        <v>0</v>
      </c>
      <c r="Q284" s="100">
        <v>4676549.79</v>
      </c>
    </row>
    <row r="285" spans="1:17">
      <c r="A285" s="95" t="s">
        <v>400</v>
      </c>
      <c r="B285" s="95" t="s">
        <v>10</v>
      </c>
      <c r="C285" s="95" t="s">
        <v>11</v>
      </c>
      <c r="D285" s="95" t="s">
        <v>15</v>
      </c>
      <c r="E285" s="96" t="s">
        <v>294</v>
      </c>
      <c r="F285" s="97">
        <v>44991</v>
      </c>
      <c r="G285" s="95" t="s">
        <v>980</v>
      </c>
      <c r="H285" s="98"/>
      <c r="I285" s="95" t="s">
        <v>980</v>
      </c>
      <c r="J285" s="95" t="s">
        <v>401</v>
      </c>
      <c r="K285" s="95" t="s">
        <v>396</v>
      </c>
      <c r="L285" s="95" t="s">
        <v>981</v>
      </c>
      <c r="M285" s="98">
        <v>44991</v>
      </c>
      <c r="N285" s="101">
        <v>4676549.79</v>
      </c>
      <c r="O285" s="101">
        <v>0</v>
      </c>
      <c r="P285" s="101">
        <v>100000</v>
      </c>
      <c r="Q285" s="101">
        <v>4576549.79</v>
      </c>
    </row>
    <row r="286" spans="1:17">
      <c r="A286" s="91" t="s">
        <v>434</v>
      </c>
      <c r="B286" s="91" t="s">
        <v>10</v>
      </c>
      <c r="C286" s="91" t="s">
        <v>11</v>
      </c>
      <c r="D286" s="91" t="s">
        <v>12</v>
      </c>
      <c r="E286" s="92" t="s">
        <v>295</v>
      </c>
      <c r="F286" s="93">
        <v>44993</v>
      </c>
      <c r="G286" s="91"/>
      <c r="H286" s="94"/>
      <c r="I286" s="91"/>
      <c r="J286" s="91" t="s">
        <v>982</v>
      </c>
      <c r="K286" s="91" t="s">
        <v>396</v>
      </c>
      <c r="L286" s="91" t="s">
        <v>983</v>
      </c>
      <c r="M286" s="94"/>
      <c r="N286" s="100">
        <v>4576549.79</v>
      </c>
      <c r="O286" s="100">
        <v>75368.38</v>
      </c>
      <c r="P286" s="100">
        <v>0</v>
      </c>
      <c r="Q286" s="100">
        <v>4651918.17</v>
      </c>
    </row>
    <row r="287" spans="1:17">
      <c r="A287" s="95" t="s">
        <v>400</v>
      </c>
      <c r="B287" s="95" t="s">
        <v>10</v>
      </c>
      <c r="C287" s="95" t="s">
        <v>11</v>
      </c>
      <c r="D287" s="95" t="s">
        <v>15</v>
      </c>
      <c r="E287" s="96" t="s">
        <v>296</v>
      </c>
      <c r="F287" s="97">
        <v>44998</v>
      </c>
      <c r="G287" s="95" t="s">
        <v>984</v>
      </c>
      <c r="H287" s="98"/>
      <c r="I287" s="95" t="s">
        <v>984</v>
      </c>
      <c r="J287" s="95" t="s">
        <v>401</v>
      </c>
      <c r="K287" s="95" t="s">
        <v>396</v>
      </c>
      <c r="L287" s="95" t="s">
        <v>985</v>
      </c>
      <c r="M287" s="98">
        <v>44998</v>
      </c>
      <c r="N287" s="101">
        <v>4651918.17</v>
      </c>
      <c r="O287" s="101">
        <v>0</v>
      </c>
      <c r="P287" s="101">
        <v>100000</v>
      </c>
      <c r="Q287" s="101">
        <v>4551918.17</v>
      </c>
    </row>
    <row r="288" spans="1:17">
      <c r="A288" s="91" t="s">
        <v>434</v>
      </c>
      <c r="B288" s="91" t="s">
        <v>10</v>
      </c>
      <c r="C288" s="91" t="s">
        <v>11</v>
      </c>
      <c r="D288" s="91" t="s">
        <v>12</v>
      </c>
      <c r="E288" s="92" t="s">
        <v>297</v>
      </c>
      <c r="F288" s="93">
        <v>44999</v>
      </c>
      <c r="G288" s="91"/>
      <c r="H288" s="94"/>
      <c r="I288" s="91"/>
      <c r="J288" s="91" t="s">
        <v>986</v>
      </c>
      <c r="K288" s="91" t="s">
        <v>396</v>
      </c>
      <c r="L288" s="91" t="s">
        <v>987</v>
      </c>
      <c r="M288" s="94"/>
      <c r="N288" s="100">
        <v>4551918.17</v>
      </c>
      <c r="O288" s="100">
        <v>186581.92</v>
      </c>
      <c r="P288" s="100">
        <v>0</v>
      </c>
      <c r="Q288" s="100">
        <v>4738500.09</v>
      </c>
    </row>
    <row r="289" spans="1:17">
      <c r="A289" s="95" t="s">
        <v>434</v>
      </c>
      <c r="B289" s="95" t="s">
        <v>10</v>
      </c>
      <c r="C289" s="95" t="s">
        <v>11</v>
      </c>
      <c r="D289" s="95" t="s">
        <v>12</v>
      </c>
      <c r="E289" s="96" t="s">
        <v>298</v>
      </c>
      <c r="F289" s="97">
        <v>45002</v>
      </c>
      <c r="G289" s="95"/>
      <c r="H289" s="98"/>
      <c r="I289" s="95"/>
      <c r="J289" s="95" t="s">
        <v>988</v>
      </c>
      <c r="K289" s="95" t="s">
        <v>396</v>
      </c>
      <c r="L289" s="95" t="s">
        <v>989</v>
      </c>
      <c r="M289" s="98"/>
      <c r="N289" s="101">
        <v>4738500.09</v>
      </c>
      <c r="O289" s="101">
        <v>268181.35</v>
      </c>
      <c r="P289" s="101">
        <v>0</v>
      </c>
      <c r="Q289" s="101">
        <v>5006681.44</v>
      </c>
    </row>
    <row r="290" spans="1:17">
      <c r="A290" s="91" t="s">
        <v>400</v>
      </c>
      <c r="B290" s="91" t="s">
        <v>10</v>
      </c>
      <c r="C290" s="91" t="s">
        <v>11</v>
      </c>
      <c r="D290" s="91" t="s">
        <v>15</v>
      </c>
      <c r="E290" s="92" t="s">
        <v>299</v>
      </c>
      <c r="F290" s="93">
        <v>45002</v>
      </c>
      <c r="G290" s="91" t="s">
        <v>990</v>
      </c>
      <c r="H290" s="94"/>
      <c r="I290" s="91" t="s">
        <v>990</v>
      </c>
      <c r="J290" s="91" t="s">
        <v>401</v>
      </c>
      <c r="K290" s="91" t="s">
        <v>396</v>
      </c>
      <c r="L290" s="91" t="s">
        <v>991</v>
      </c>
      <c r="M290" s="94">
        <v>45002</v>
      </c>
      <c r="N290" s="100">
        <v>5006681.44</v>
      </c>
      <c r="O290" s="100">
        <v>0</v>
      </c>
      <c r="P290" s="100">
        <v>200000</v>
      </c>
      <c r="Q290" s="100">
        <v>4806681.44</v>
      </c>
    </row>
    <row r="291" spans="1:17">
      <c r="A291" s="95" t="s">
        <v>400</v>
      </c>
      <c r="B291" s="95" t="s">
        <v>10</v>
      </c>
      <c r="C291" s="95" t="s">
        <v>11</v>
      </c>
      <c r="D291" s="95" t="s">
        <v>15</v>
      </c>
      <c r="E291" s="96" t="s">
        <v>300</v>
      </c>
      <c r="F291" s="97">
        <v>45005</v>
      </c>
      <c r="G291" s="95" t="s">
        <v>992</v>
      </c>
      <c r="H291" s="98"/>
      <c r="I291" s="95" t="s">
        <v>992</v>
      </c>
      <c r="J291" s="95" t="s">
        <v>401</v>
      </c>
      <c r="K291" s="95" t="s">
        <v>396</v>
      </c>
      <c r="L291" s="95" t="s">
        <v>993</v>
      </c>
      <c r="M291" s="98">
        <v>45005</v>
      </c>
      <c r="N291" s="101">
        <v>4806681.44</v>
      </c>
      <c r="O291" s="101">
        <v>0</v>
      </c>
      <c r="P291" s="101">
        <v>100000</v>
      </c>
      <c r="Q291" s="101">
        <v>4706681.44</v>
      </c>
    </row>
    <row r="292" spans="1:17">
      <c r="A292" s="91" t="s">
        <v>434</v>
      </c>
      <c r="B292" s="91" t="s">
        <v>10</v>
      </c>
      <c r="C292" s="91" t="s">
        <v>11</v>
      </c>
      <c r="D292" s="91" t="s">
        <v>12</v>
      </c>
      <c r="E292" s="92" t="s">
        <v>301</v>
      </c>
      <c r="F292" s="93">
        <v>45007</v>
      </c>
      <c r="G292" s="91"/>
      <c r="H292" s="94"/>
      <c r="I292" s="91" t="s">
        <v>994</v>
      </c>
      <c r="J292" s="91" t="s">
        <v>995</v>
      </c>
      <c r="K292" s="91" t="s">
        <v>396</v>
      </c>
      <c r="L292" s="91" t="s">
        <v>996</v>
      </c>
      <c r="M292" s="94"/>
      <c r="N292" s="100">
        <v>4706681.44</v>
      </c>
      <c r="O292" s="100">
        <v>112672.49</v>
      </c>
      <c r="P292" s="100">
        <v>0</v>
      </c>
      <c r="Q292" s="100">
        <v>4819353.93</v>
      </c>
    </row>
    <row r="293" spans="1:17">
      <c r="A293" s="95" t="s">
        <v>434</v>
      </c>
      <c r="B293" s="95" t="s">
        <v>10</v>
      </c>
      <c r="C293" s="95" t="s">
        <v>11</v>
      </c>
      <c r="D293" s="95" t="s">
        <v>12</v>
      </c>
      <c r="E293" s="96" t="s">
        <v>302</v>
      </c>
      <c r="F293" s="97">
        <v>45008</v>
      </c>
      <c r="G293" s="95"/>
      <c r="H293" s="98"/>
      <c r="I293" s="95"/>
      <c r="J293" s="95" t="s">
        <v>997</v>
      </c>
      <c r="K293" s="95" t="s">
        <v>396</v>
      </c>
      <c r="L293" s="95" t="s">
        <v>998</v>
      </c>
      <c r="M293" s="98"/>
      <c r="N293" s="101">
        <v>4819353.93</v>
      </c>
      <c r="O293" s="101">
        <v>228637.73</v>
      </c>
      <c r="P293" s="101">
        <v>0</v>
      </c>
      <c r="Q293" s="101">
        <v>5047991.66</v>
      </c>
    </row>
    <row r="294" spans="1:17">
      <c r="A294" s="91" t="s">
        <v>400</v>
      </c>
      <c r="B294" s="91" t="s">
        <v>10</v>
      </c>
      <c r="C294" s="91" t="s">
        <v>11</v>
      </c>
      <c r="D294" s="91" t="s">
        <v>15</v>
      </c>
      <c r="E294" s="92" t="s">
        <v>303</v>
      </c>
      <c r="F294" s="93">
        <v>45009</v>
      </c>
      <c r="G294" s="91" t="s">
        <v>999</v>
      </c>
      <c r="H294" s="94"/>
      <c r="I294" s="91" t="s">
        <v>999</v>
      </c>
      <c r="J294" s="91" t="s">
        <v>401</v>
      </c>
      <c r="K294" s="91" t="s">
        <v>396</v>
      </c>
      <c r="L294" s="91" t="s">
        <v>1000</v>
      </c>
      <c r="M294" s="94">
        <v>45009</v>
      </c>
      <c r="N294" s="100">
        <v>5047991.66</v>
      </c>
      <c r="O294" s="100">
        <v>0</v>
      </c>
      <c r="P294" s="100">
        <v>100000</v>
      </c>
      <c r="Q294" s="100">
        <v>4947991.66</v>
      </c>
    </row>
    <row r="295" spans="1:17">
      <c r="A295" s="95" t="s">
        <v>400</v>
      </c>
      <c r="B295" s="95" t="s">
        <v>10</v>
      </c>
      <c r="C295" s="95" t="s">
        <v>11</v>
      </c>
      <c r="D295" s="95" t="s">
        <v>15</v>
      </c>
      <c r="E295" s="96" t="s">
        <v>304</v>
      </c>
      <c r="F295" s="97">
        <v>45012</v>
      </c>
      <c r="G295" s="95" t="s">
        <v>1001</v>
      </c>
      <c r="H295" s="98"/>
      <c r="I295" s="95" t="s">
        <v>1001</v>
      </c>
      <c r="J295" s="95" t="s">
        <v>401</v>
      </c>
      <c r="K295" s="95" t="s">
        <v>396</v>
      </c>
      <c r="L295" s="95" t="s">
        <v>1002</v>
      </c>
      <c r="M295" s="98">
        <v>45012</v>
      </c>
      <c r="N295" s="101">
        <v>4947991.66</v>
      </c>
      <c r="O295" s="101">
        <v>0</v>
      </c>
      <c r="P295" s="101">
        <v>100000</v>
      </c>
      <c r="Q295" s="101">
        <v>4847991.66</v>
      </c>
    </row>
    <row r="296" spans="1:17">
      <c r="A296" s="91" t="s">
        <v>434</v>
      </c>
      <c r="B296" s="91" t="s">
        <v>10</v>
      </c>
      <c r="C296" s="91" t="s">
        <v>11</v>
      </c>
      <c r="D296" s="91" t="s">
        <v>12</v>
      </c>
      <c r="E296" s="92" t="s">
        <v>305</v>
      </c>
      <c r="F296" s="93">
        <v>45013</v>
      </c>
      <c r="G296" s="91"/>
      <c r="H296" s="94"/>
      <c r="I296" s="91"/>
      <c r="J296" s="91" t="s">
        <v>1003</v>
      </c>
      <c r="K296" s="91" t="s">
        <v>396</v>
      </c>
      <c r="L296" s="91" t="s">
        <v>1004</v>
      </c>
      <c r="M296" s="94"/>
      <c r="N296" s="100">
        <v>4847991.66</v>
      </c>
      <c r="O296" s="100">
        <v>47733.47</v>
      </c>
      <c r="P296" s="100">
        <v>0</v>
      </c>
      <c r="Q296" s="100">
        <v>4895725.13</v>
      </c>
    </row>
    <row r="297" spans="1:17">
      <c r="A297" s="95" t="s">
        <v>400</v>
      </c>
      <c r="B297" s="95" t="s">
        <v>10</v>
      </c>
      <c r="C297" s="95" t="s">
        <v>11</v>
      </c>
      <c r="D297" s="95" t="s">
        <v>15</v>
      </c>
      <c r="E297" s="96" t="s">
        <v>306</v>
      </c>
      <c r="F297" s="97">
        <v>45016</v>
      </c>
      <c r="G297" s="95" t="s">
        <v>1005</v>
      </c>
      <c r="H297" s="98"/>
      <c r="I297" s="95" t="s">
        <v>1005</v>
      </c>
      <c r="J297" s="95" t="s">
        <v>401</v>
      </c>
      <c r="K297" s="95" t="s">
        <v>396</v>
      </c>
      <c r="L297" s="95" t="s">
        <v>1006</v>
      </c>
      <c r="M297" s="98">
        <v>45016</v>
      </c>
      <c r="N297" s="101">
        <v>4895725.13</v>
      </c>
      <c r="O297" s="101">
        <v>0</v>
      </c>
      <c r="P297" s="101">
        <v>100000</v>
      </c>
      <c r="Q297" s="101">
        <v>4795725.13</v>
      </c>
    </row>
    <row r="298" spans="1:17">
      <c r="A298" s="91" t="s">
        <v>434</v>
      </c>
      <c r="B298" s="91" t="s">
        <v>10</v>
      </c>
      <c r="C298" s="91" t="s">
        <v>11</v>
      </c>
      <c r="D298" s="91" t="s">
        <v>307</v>
      </c>
      <c r="E298" s="92" t="s">
        <v>308</v>
      </c>
      <c r="F298" s="93">
        <v>45016</v>
      </c>
      <c r="G298" s="91"/>
      <c r="H298" s="94"/>
      <c r="I298" s="91"/>
      <c r="J298" s="91" t="s">
        <v>1007</v>
      </c>
      <c r="K298" s="91" t="s">
        <v>396</v>
      </c>
      <c r="L298" s="91" t="s">
        <v>1008</v>
      </c>
      <c r="M298" s="94"/>
      <c r="N298" s="100">
        <v>4795725.13</v>
      </c>
      <c r="O298" s="100">
        <v>110990</v>
      </c>
      <c r="P298" s="100">
        <v>0</v>
      </c>
      <c r="Q298" s="100">
        <v>4906715.13</v>
      </c>
    </row>
    <row r="299" spans="1:17">
      <c r="A299" s="95" t="s">
        <v>400</v>
      </c>
      <c r="B299" s="95" t="s">
        <v>10</v>
      </c>
      <c r="C299" s="95" t="s">
        <v>11</v>
      </c>
      <c r="D299" s="95" t="s">
        <v>309</v>
      </c>
      <c r="E299" s="96" t="s">
        <v>310</v>
      </c>
      <c r="F299" s="97">
        <v>45016</v>
      </c>
      <c r="G299" s="95"/>
      <c r="H299" s="98"/>
      <c r="I299" s="95"/>
      <c r="J299" s="95" t="s">
        <v>1009</v>
      </c>
      <c r="K299" s="95" t="s">
        <v>396</v>
      </c>
      <c r="L299" s="95"/>
      <c r="M299" s="98"/>
      <c r="N299" s="101">
        <v>4906715.13</v>
      </c>
      <c r="O299" s="101">
        <v>0</v>
      </c>
      <c r="P299" s="101">
        <v>100900</v>
      </c>
      <c r="Q299" s="101">
        <v>4805815.13</v>
      </c>
    </row>
    <row r="300" spans="1:17">
      <c r="A300" s="91" t="s">
        <v>400</v>
      </c>
      <c r="B300" s="91" t="s">
        <v>10</v>
      </c>
      <c r="C300" s="91" t="s">
        <v>11</v>
      </c>
      <c r="D300" s="91" t="s">
        <v>15</v>
      </c>
      <c r="E300" s="92" t="s">
        <v>311</v>
      </c>
      <c r="F300" s="93">
        <v>45019</v>
      </c>
      <c r="G300" s="91" t="s">
        <v>1010</v>
      </c>
      <c r="H300" s="94"/>
      <c r="I300" s="91" t="s">
        <v>1010</v>
      </c>
      <c r="J300" s="91" t="s">
        <v>401</v>
      </c>
      <c r="K300" s="91" t="s">
        <v>396</v>
      </c>
      <c r="L300" s="91" t="s">
        <v>1011</v>
      </c>
      <c r="M300" s="94">
        <v>45019</v>
      </c>
      <c r="N300" s="100">
        <v>4805815.13</v>
      </c>
      <c r="O300" s="100">
        <v>0</v>
      </c>
      <c r="P300" s="100">
        <v>100000</v>
      </c>
      <c r="Q300" s="100">
        <v>4705815.13</v>
      </c>
    </row>
    <row r="301" spans="1:17">
      <c r="A301" s="95" t="s">
        <v>434</v>
      </c>
      <c r="B301" s="95" t="s">
        <v>10</v>
      </c>
      <c r="C301" s="95" t="s">
        <v>11</v>
      </c>
      <c r="D301" s="95" t="s">
        <v>12</v>
      </c>
      <c r="E301" s="96" t="s">
        <v>312</v>
      </c>
      <c r="F301" s="97">
        <v>45020</v>
      </c>
      <c r="G301" s="95"/>
      <c r="H301" s="98"/>
      <c r="I301" s="95"/>
      <c r="J301" s="95" t="s">
        <v>1012</v>
      </c>
      <c r="K301" s="95" t="s">
        <v>396</v>
      </c>
      <c r="L301" s="95" t="s">
        <v>1013</v>
      </c>
      <c r="M301" s="98"/>
      <c r="N301" s="101">
        <v>4705815.13</v>
      </c>
      <c r="O301" s="101">
        <v>44633.61</v>
      </c>
      <c r="P301" s="101">
        <v>0</v>
      </c>
      <c r="Q301" s="101">
        <v>4750448.74</v>
      </c>
    </row>
    <row r="302" spans="1:17">
      <c r="A302" s="91" t="s">
        <v>434</v>
      </c>
      <c r="B302" s="91" t="s">
        <v>10</v>
      </c>
      <c r="C302" s="91" t="s">
        <v>11</v>
      </c>
      <c r="D302" s="91" t="s">
        <v>12</v>
      </c>
      <c r="E302" s="92" t="s">
        <v>313</v>
      </c>
      <c r="F302" s="93">
        <v>45021</v>
      </c>
      <c r="G302" s="91"/>
      <c r="H302" s="94"/>
      <c r="I302" s="91"/>
      <c r="J302" s="91" t="s">
        <v>1014</v>
      </c>
      <c r="K302" s="91" t="s">
        <v>396</v>
      </c>
      <c r="L302" s="91" t="s">
        <v>1015</v>
      </c>
      <c r="M302" s="94"/>
      <c r="N302" s="100">
        <v>4750448.74</v>
      </c>
      <c r="O302" s="100">
        <v>142888.77</v>
      </c>
      <c r="P302" s="100">
        <v>0</v>
      </c>
      <c r="Q302" s="100">
        <v>4893337.51</v>
      </c>
    </row>
    <row r="303" spans="1:17">
      <c r="A303" s="95" t="s">
        <v>400</v>
      </c>
      <c r="B303" s="95" t="s">
        <v>10</v>
      </c>
      <c r="C303" s="95" t="s">
        <v>11</v>
      </c>
      <c r="D303" s="95" t="s">
        <v>15</v>
      </c>
      <c r="E303" s="96" t="s">
        <v>314</v>
      </c>
      <c r="F303" s="97">
        <v>45022</v>
      </c>
      <c r="G303" s="95" t="s">
        <v>1016</v>
      </c>
      <c r="H303" s="98"/>
      <c r="I303" s="95" t="s">
        <v>1016</v>
      </c>
      <c r="J303" s="95" t="s">
        <v>401</v>
      </c>
      <c r="K303" s="95" t="s">
        <v>396</v>
      </c>
      <c r="L303" s="95" t="s">
        <v>1011</v>
      </c>
      <c r="M303" s="98">
        <v>45022</v>
      </c>
      <c r="N303" s="101">
        <v>4893337.51</v>
      </c>
      <c r="O303" s="101">
        <v>0</v>
      </c>
      <c r="P303" s="101">
        <v>100000</v>
      </c>
      <c r="Q303" s="101">
        <v>4793337.51</v>
      </c>
    </row>
    <row r="304" spans="1:17">
      <c r="A304" s="91" t="s">
        <v>434</v>
      </c>
      <c r="B304" s="91" t="s">
        <v>10</v>
      </c>
      <c r="C304" s="91" t="s">
        <v>11</v>
      </c>
      <c r="D304" s="91" t="s">
        <v>12</v>
      </c>
      <c r="E304" s="92" t="s">
        <v>315</v>
      </c>
      <c r="F304" s="93">
        <v>45023</v>
      </c>
      <c r="G304" s="91"/>
      <c r="H304" s="94"/>
      <c r="I304" s="91"/>
      <c r="J304" s="91" t="s">
        <v>1017</v>
      </c>
      <c r="K304" s="91" t="s">
        <v>396</v>
      </c>
      <c r="L304" s="91" t="s">
        <v>1018</v>
      </c>
      <c r="M304" s="94"/>
      <c r="N304" s="100">
        <v>4793337.51</v>
      </c>
      <c r="O304" s="100">
        <v>44002.75</v>
      </c>
      <c r="P304" s="100">
        <v>0</v>
      </c>
      <c r="Q304" s="100">
        <v>4837340.26</v>
      </c>
    </row>
    <row r="305" spans="1:17">
      <c r="A305" s="95" t="s">
        <v>434</v>
      </c>
      <c r="B305" s="95" t="s">
        <v>10</v>
      </c>
      <c r="C305" s="95" t="s">
        <v>11</v>
      </c>
      <c r="D305" s="95" t="s">
        <v>12</v>
      </c>
      <c r="E305" s="96" t="s">
        <v>316</v>
      </c>
      <c r="F305" s="97">
        <v>45024</v>
      </c>
      <c r="G305" s="95"/>
      <c r="H305" s="98"/>
      <c r="I305" s="95"/>
      <c r="J305" s="95" t="s">
        <v>1019</v>
      </c>
      <c r="K305" s="95" t="s">
        <v>396</v>
      </c>
      <c r="L305" s="95" t="s">
        <v>1020</v>
      </c>
      <c r="M305" s="98"/>
      <c r="N305" s="101">
        <v>4837340.26</v>
      </c>
      <c r="O305" s="101">
        <v>46117.41</v>
      </c>
      <c r="P305" s="101">
        <v>0</v>
      </c>
      <c r="Q305" s="101">
        <v>4883457.67</v>
      </c>
    </row>
    <row r="306" spans="1:17">
      <c r="A306" s="91" t="s">
        <v>434</v>
      </c>
      <c r="B306" s="91" t="s">
        <v>10</v>
      </c>
      <c r="C306" s="91" t="s">
        <v>11</v>
      </c>
      <c r="D306" s="91" t="s">
        <v>12</v>
      </c>
      <c r="E306" s="92" t="s">
        <v>317</v>
      </c>
      <c r="F306" s="93">
        <v>45026</v>
      </c>
      <c r="G306" s="91"/>
      <c r="H306" s="94"/>
      <c r="I306" s="91"/>
      <c r="J306" s="91" t="s">
        <v>1021</v>
      </c>
      <c r="K306" s="91" t="s">
        <v>396</v>
      </c>
      <c r="L306" s="91" t="s">
        <v>1022</v>
      </c>
      <c r="M306" s="94"/>
      <c r="N306" s="100">
        <v>4883457.67</v>
      </c>
      <c r="O306" s="100">
        <v>138390.55</v>
      </c>
      <c r="P306" s="100">
        <v>0</v>
      </c>
      <c r="Q306" s="100">
        <v>5021848.22</v>
      </c>
    </row>
    <row r="307" spans="1:17">
      <c r="A307" s="95" t="s">
        <v>400</v>
      </c>
      <c r="B307" s="95" t="s">
        <v>10</v>
      </c>
      <c r="C307" s="95" t="s">
        <v>11</v>
      </c>
      <c r="D307" s="95" t="s">
        <v>15</v>
      </c>
      <c r="E307" s="96" t="s">
        <v>318</v>
      </c>
      <c r="F307" s="97">
        <v>45026</v>
      </c>
      <c r="G307" s="95" t="s">
        <v>1023</v>
      </c>
      <c r="H307" s="98"/>
      <c r="I307" s="95" t="s">
        <v>1023</v>
      </c>
      <c r="J307" s="95" t="s">
        <v>401</v>
      </c>
      <c r="K307" s="95" t="s">
        <v>396</v>
      </c>
      <c r="L307" s="95" t="s">
        <v>1024</v>
      </c>
      <c r="M307" s="98">
        <v>45026</v>
      </c>
      <c r="N307" s="101">
        <v>5021848.22</v>
      </c>
      <c r="O307" s="101">
        <v>0</v>
      </c>
      <c r="P307" s="101">
        <v>200000</v>
      </c>
      <c r="Q307" s="101">
        <v>4821848.22</v>
      </c>
    </row>
    <row r="308" spans="1:17">
      <c r="A308" s="91" t="s">
        <v>434</v>
      </c>
      <c r="B308" s="91" t="s">
        <v>10</v>
      </c>
      <c r="C308" s="91" t="s">
        <v>11</v>
      </c>
      <c r="D308" s="91" t="s">
        <v>12</v>
      </c>
      <c r="E308" s="92" t="s">
        <v>319</v>
      </c>
      <c r="F308" s="93">
        <v>45027</v>
      </c>
      <c r="G308" s="91"/>
      <c r="H308" s="94"/>
      <c r="I308" s="91"/>
      <c r="J308" s="91" t="s">
        <v>1025</v>
      </c>
      <c r="K308" s="91" t="s">
        <v>396</v>
      </c>
      <c r="L308" s="91" t="s">
        <v>1026</v>
      </c>
      <c r="M308" s="94"/>
      <c r="N308" s="100">
        <v>4821848.22</v>
      </c>
      <c r="O308" s="100">
        <v>45438.21</v>
      </c>
      <c r="P308" s="100">
        <v>0</v>
      </c>
      <c r="Q308" s="100">
        <v>4867286.43</v>
      </c>
    </row>
    <row r="309" spans="1:17">
      <c r="A309" s="95" t="s">
        <v>400</v>
      </c>
      <c r="B309" s="95" t="s">
        <v>10</v>
      </c>
      <c r="C309" s="95" t="s">
        <v>11</v>
      </c>
      <c r="D309" s="95" t="s">
        <v>15</v>
      </c>
      <c r="E309" s="96" t="s">
        <v>320</v>
      </c>
      <c r="F309" s="97">
        <v>45029</v>
      </c>
      <c r="G309" s="95" t="s">
        <v>1027</v>
      </c>
      <c r="H309" s="98"/>
      <c r="I309" s="95" t="s">
        <v>1027</v>
      </c>
      <c r="J309" s="95" t="s">
        <v>401</v>
      </c>
      <c r="K309" s="95" t="s">
        <v>396</v>
      </c>
      <c r="L309" s="95" t="s">
        <v>1028</v>
      </c>
      <c r="M309" s="98">
        <v>45029</v>
      </c>
      <c r="N309" s="101">
        <v>4867286.43</v>
      </c>
      <c r="O309" s="101">
        <v>0</v>
      </c>
      <c r="P309" s="101">
        <v>100000</v>
      </c>
      <c r="Q309" s="101">
        <v>4767286.43</v>
      </c>
    </row>
    <row r="310" spans="1:17">
      <c r="A310" s="91" t="s">
        <v>434</v>
      </c>
      <c r="B310" s="91" t="s">
        <v>10</v>
      </c>
      <c r="C310" s="91" t="s">
        <v>11</v>
      </c>
      <c r="D310" s="91" t="s">
        <v>12</v>
      </c>
      <c r="E310" s="92" t="s">
        <v>321</v>
      </c>
      <c r="F310" s="93">
        <v>45031</v>
      </c>
      <c r="G310" s="91"/>
      <c r="H310" s="94"/>
      <c r="I310" s="91"/>
      <c r="J310" s="91" t="s">
        <v>1029</v>
      </c>
      <c r="K310" s="91" t="s">
        <v>396</v>
      </c>
      <c r="L310" s="91" t="s">
        <v>1030</v>
      </c>
      <c r="M310" s="94"/>
      <c r="N310" s="100">
        <v>4767286.43</v>
      </c>
      <c r="O310" s="100">
        <v>44083.46</v>
      </c>
      <c r="P310" s="100">
        <v>0</v>
      </c>
      <c r="Q310" s="100">
        <v>4811369.89</v>
      </c>
    </row>
    <row r="311" spans="1:17">
      <c r="A311" s="95" t="s">
        <v>434</v>
      </c>
      <c r="B311" s="95" t="s">
        <v>10</v>
      </c>
      <c r="C311" s="95" t="s">
        <v>11</v>
      </c>
      <c r="D311" s="95" t="s">
        <v>12</v>
      </c>
      <c r="E311" s="96" t="s">
        <v>322</v>
      </c>
      <c r="F311" s="97">
        <v>45033</v>
      </c>
      <c r="G311" s="95"/>
      <c r="H311" s="98"/>
      <c r="I311" s="95"/>
      <c r="J311" s="95" t="s">
        <v>1031</v>
      </c>
      <c r="K311" s="95" t="s">
        <v>396</v>
      </c>
      <c r="L311" s="95" t="s">
        <v>1032</v>
      </c>
      <c r="M311" s="98"/>
      <c r="N311" s="101">
        <v>4811369.89</v>
      </c>
      <c r="O311" s="101">
        <v>103127.87</v>
      </c>
      <c r="P311" s="101">
        <v>0</v>
      </c>
      <c r="Q311" s="101">
        <v>4914497.76</v>
      </c>
    </row>
    <row r="312" spans="1:17">
      <c r="A312" s="91" t="s">
        <v>400</v>
      </c>
      <c r="B312" s="91" t="s">
        <v>10</v>
      </c>
      <c r="C312" s="91" t="s">
        <v>11</v>
      </c>
      <c r="D312" s="91" t="s">
        <v>15</v>
      </c>
      <c r="E312" s="92" t="s">
        <v>323</v>
      </c>
      <c r="F312" s="93">
        <v>45033</v>
      </c>
      <c r="G312" s="91" t="s">
        <v>1033</v>
      </c>
      <c r="H312" s="94"/>
      <c r="I312" s="91" t="s">
        <v>1033</v>
      </c>
      <c r="J312" s="91" t="s">
        <v>401</v>
      </c>
      <c r="K312" s="91" t="s">
        <v>396</v>
      </c>
      <c r="L312" s="91" t="s">
        <v>1034</v>
      </c>
      <c r="M312" s="94">
        <v>45033</v>
      </c>
      <c r="N312" s="100">
        <v>4914497.76</v>
      </c>
      <c r="O312" s="100">
        <v>0</v>
      </c>
      <c r="P312" s="100">
        <v>200000</v>
      </c>
      <c r="Q312" s="100">
        <v>4714497.76</v>
      </c>
    </row>
    <row r="313" spans="1:17">
      <c r="A313" s="95" t="s">
        <v>434</v>
      </c>
      <c r="B313" s="95" t="s">
        <v>10</v>
      </c>
      <c r="C313" s="95" t="s">
        <v>11</v>
      </c>
      <c r="D313" s="95" t="s">
        <v>12</v>
      </c>
      <c r="E313" s="96" t="s">
        <v>324</v>
      </c>
      <c r="F313" s="97">
        <v>45035</v>
      </c>
      <c r="G313" s="95"/>
      <c r="H313" s="98"/>
      <c r="I313" s="95"/>
      <c r="J313" s="95" t="s">
        <v>1035</v>
      </c>
      <c r="K313" s="95" t="s">
        <v>396</v>
      </c>
      <c r="L313" s="95" t="s">
        <v>1036</v>
      </c>
      <c r="M313" s="98"/>
      <c r="N313" s="101">
        <v>4714497.76</v>
      </c>
      <c r="O313" s="101">
        <v>107214.22</v>
      </c>
      <c r="P313" s="101">
        <v>0</v>
      </c>
      <c r="Q313" s="101">
        <v>4821711.98</v>
      </c>
    </row>
    <row r="314" spans="1:17">
      <c r="A314" s="91" t="s">
        <v>400</v>
      </c>
      <c r="B314" s="91" t="s">
        <v>10</v>
      </c>
      <c r="C314" s="91" t="s">
        <v>11</v>
      </c>
      <c r="D314" s="91" t="s">
        <v>15</v>
      </c>
      <c r="E314" s="92" t="s">
        <v>325</v>
      </c>
      <c r="F314" s="93">
        <v>45035</v>
      </c>
      <c r="G314" s="91" t="s">
        <v>1037</v>
      </c>
      <c r="H314" s="94"/>
      <c r="I314" s="91" t="s">
        <v>1037</v>
      </c>
      <c r="J314" s="91" t="s">
        <v>401</v>
      </c>
      <c r="K314" s="91" t="s">
        <v>396</v>
      </c>
      <c r="L314" s="91" t="s">
        <v>1038</v>
      </c>
      <c r="M314" s="94">
        <v>45035</v>
      </c>
      <c r="N314" s="100">
        <v>4821711.98</v>
      </c>
      <c r="O314" s="100">
        <v>0</v>
      </c>
      <c r="P314" s="100">
        <v>200000</v>
      </c>
      <c r="Q314" s="100">
        <v>4621711.98</v>
      </c>
    </row>
    <row r="315" spans="1:17">
      <c r="A315" s="95" t="s">
        <v>434</v>
      </c>
      <c r="B315" s="95" t="s">
        <v>10</v>
      </c>
      <c r="C315" s="95" t="s">
        <v>11</v>
      </c>
      <c r="D315" s="95" t="s">
        <v>12</v>
      </c>
      <c r="E315" s="96" t="s">
        <v>326</v>
      </c>
      <c r="F315" s="97">
        <v>45037</v>
      </c>
      <c r="G315" s="95"/>
      <c r="H315" s="98"/>
      <c r="I315" s="95"/>
      <c r="J315" s="95" t="s">
        <v>1039</v>
      </c>
      <c r="K315" s="95" t="s">
        <v>396</v>
      </c>
      <c r="L315" s="95" t="s">
        <v>1040</v>
      </c>
      <c r="M315" s="98"/>
      <c r="N315" s="101">
        <v>4621711.98</v>
      </c>
      <c r="O315" s="101">
        <v>137270.08</v>
      </c>
      <c r="P315" s="101">
        <v>0</v>
      </c>
      <c r="Q315" s="101">
        <v>4758982.06</v>
      </c>
    </row>
    <row r="316" spans="1:17">
      <c r="A316" s="91" t="s">
        <v>400</v>
      </c>
      <c r="B316" s="91" t="s">
        <v>10</v>
      </c>
      <c r="C316" s="91" t="s">
        <v>11</v>
      </c>
      <c r="D316" s="91" t="s">
        <v>15</v>
      </c>
      <c r="E316" s="92" t="s">
        <v>327</v>
      </c>
      <c r="F316" s="93">
        <v>45040</v>
      </c>
      <c r="G316" s="91" t="s">
        <v>1041</v>
      </c>
      <c r="H316" s="94"/>
      <c r="I316" s="91" t="s">
        <v>1041</v>
      </c>
      <c r="J316" s="91" t="s">
        <v>401</v>
      </c>
      <c r="K316" s="91" t="s">
        <v>396</v>
      </c>
      <c r="L316" s="91" t="s">
        <v>1042</v>
      </c>
      <c r="M316" s="94">
        <v>45040</v>
      </c>
      <c r="N316" s="100">
        <v>4758982.06</v>
      </c>
      <c r="O316" s="100">
        <v>0</v>
      </c>
      <c r="P316" s="100">
        <v>100000</v>
      </c>
      <c r="Q316" s="100">
        <v>4658982.06</v>
      </c>
    </row>
    <row r="317" spans="1:17">
      <c r="A317" s="95" t="s">
        <v>434</v>
      </c>
      <c r="B317" s="95" t="s">
        <v>10</v>
      </c>
      <c r="C317" s="95" t="s">
        <v>11</v>
      </c>
      <c r="D317" s="95" t="s">
        <v>12</v>
      </c>
      <c r="E317" s="96" t="s">
        <v>328</v>
      </c>
      <c r="F317" s="97">
        <v>45042</v>
      </c>
      <c r="G317" s="95"/>
      <c r="H317" s="98"/>
      <c r="I317" s="95"/>
      <c r="J317" s="95" t="s">
        <v>1043</v>
      </c>
      <c r="K317" s="95" t="s">
        <v>396</v>
      </c>
      <c r="L317" s="95"/>
      <c r="M317" s="98"/>
      <c r="N317" s="101">
        <v>4658982.06</v>
      </c>
      <c r="O317" s="101">
        <v>309882.24</v>
      </c>
      <c r="P317" s="101">
        <v>0</v>
      </c>
      <c r="Q317" s="101">
        <v>4968864.3</v>
      </c>
    </row>
    <row r="318" spans="1:17">
      <c r="A318" s="91" t="s">
        <v>400</v>
      </c>
      <c r="B318" s="91" t="s">
        <v>10</v>
      </c>
      <c r="C318" s="91" t="s">
        <v>11</v>
      </c>
      <c r="D318" s="91" t="s">
        <v>15</v>
      </c>
      <c r="E318" s="92" t="s">
        <v>329</v>
      </c>
      <c r="F318" s="93">
        <v>45044</v>
      </c>
      <c r="G318" s="91" t="s">
        <v>1044</v>
      </c>
      <c r="H318" s="94"/>
      <c r="I318" s="91" t="s">
        <v>1044</v>
      </c>
      <c r="J318" s="91" t="s">
        <v>401</v>
      </c>
      <c r="K318" s="91" t="s">
        <v>396</v>
      </c>
      <c r="L318" s="91" t="s">
        <v>1045</v>
      </c>
      <c r="M318" s="94">
        <v>45044</v>
      </c>
      <c r="N318" s="100">
        <v>4968864.3</v>
      </c>
      <c r="O318" s="100">
        <v>0</v>
      </c>
      <c r="P318" s="100">
        <v>200000</v>
      </c>
      <c r="Q318" s="100">
        <v>4768864.3</v>
      </c>
    </row>
    <row r="319" spans="1:17">
      <c r="A319" s="95" t="s">
        <v>400</v>
      </c>
      <c r="B319" s="95" t="s">
        <v>10</v>
      </c>
      <c r="C319" s="95" t="s">
        <v>11</v>
      </c>
      <c r="D319" s="95" t="s">
        <v>15</v>
      </c>
      <c r="E319" s="96" t="s">
        <v>330</v>
      </c>
      <c r="F319" s="97">
        <v>45055</v>
      </c>
      <c r="G319" s="95" t="s">
        <v>1046</v>
      </c>
      <c r="H319" s="98"/>
      <c r="I319" s="95" t="s">
        <v>1046</v>
      </c>
      <c r="J319" s="95" t="s">
        <v>401</v>
      </c>
      <c r="K319" s="95" t="s">
        <v>396</v>
      </c>
      <c r="L319" s="95" t="s">
        <v>1047</v>
      </c>
      <c r="M319" s="98">
        <v>45055</v>
      </c>
      <c r="N319" s="101">
        <v>4768864.3</v>
      </c>
      <c r="O319" s="101">
        <v>0</v>
      </c>
      <c r="P319" s="101">
        <v>200000</v>
      </c>
      <c r="Q319" s="101">
        <v>4568864.3</v>
      </c>
    </row>
    <row r="320" spans="1:17">
      <c r="A320" s="91" t="s">
        <v>434</v>
      </c>
      <c r="B320" s="91" t="s">
        <v>10</v>
      </c>
      <c r="C320" s="91" t="s">
        <v>11</v>
      </c>
      <c r="D320" s="91" t="s">
        <v>12</v>
      </c>
      <c r="E320" s="92" t="s">
        <v>331</v>
      </c>
      <c r="F320" s="93">
        <v>45056</v>
      </c>
      <c r="G320" s="91"/>
      <c r="H320" s="94"/>
      <c r="I320" s="91"/>
      <c r="J320" s="91" t="s">
        <v>1048</v>
      </c>
      <c r="K320" s="91" t="s">
        <v>396</v>
      </c>
      <c r="L320" s="91"/>
      <c r="M320" s="94"/>
      <c r="N320" s="100">
        <v>4568864.3</v>
      </c>
      <c r="O320" s="100">
        <v>191602.09</v>
      </c>
      <c r="P320" s="100">
        <v>0</v>
      </c>
      <c r="Q320" s="100">
        <v>4760466.39</v>
      </c>
    </row>
    <row r="321" spans="1:17">
      <c r="A321" s="95" t="s">
        <v>434</v>
      </c>
      <c r="B321" s="95" t="s">
        <v>10</v>
      </c>
      <c r="C321" s="95" t="s">
        <v>11</v>
      </c>
      <c r="D321" s="95" t="s">
        <v>12</v>
      </c>
      <c r="E321" s="96" t="s">
        <v>332</v>
      </c>
      <c r="F321" s="97">
        <v>45056</v>
      </c>
      <c r="G321" s="95"/>
      <c r="H321" s="98"/>
      <c r="I321" s="95"/>
      <c r="J321" s="95" t="s">
        <v>1049</v>
      </c>
      <c r="K321" s="95" t="s">
        <v>396</v>
      </c>
      <c r="L321" s="95"/>
      <c r="M321" s="98"/>
      <c r="N321" s="101">
        <v>4760466.39</v>
      </c>
      <c r="O321" s="101">
        <v>629480.45</v>
      </c>
      <c r="P321" s="101">
        <v>0</v>
      </c>
      <c r="Q321" s="101">
        <v>5389946.84</v>
      </c>
    </row>
    <row r="322" spans="1:17">
      <c r="A322" s="91" t="s">
        <v>400</v>
      </c>
      <c r="B322" s="91" t="s">
        <v>10</v>
      </c>
      <c r="C322" s="91" t="s">
        <v>11</v>
      </c>
      <c r="D322" s="91" t="s">
        <v>15</v>
      </c>
      <c r="E322" s="92" t="s">
        <v>333</v>
      </c>
      <c r="F322" s="93">
        <v>45056</v>
      </c>
      <c r="G322" s="91" t="s">
        <v>1050</v>
      </c>
      <c r="H322" s="94"/>
      <c r="I322" s="91" t="s">
        <v>1050</v>
      </c>
      <c r="J322" s="91" t="s">
        <v>401</v>
      </c>
      <c r="K322" s="91" t="s">
        <v>396</v>
      </c>
      <c r="L322" s="91" t="s">
        <v>1051</v>
      </c>
      <c r="M322" s="94">
        <v>45056</v>
      </c>
      <c r="N322" s="100">
        <v>5389946.84</v>
      </c>
      <c r="O322" s="100">
        <v>0</v>
      </c>
      <c r="P322" s="100">
        <v>100000</v>
      </c>
      <c r="Q322" s="100">
        <v>5289946.84</v>
      </c>
    </row>
    <row r="323" spans="1:17">
      <c r="A323" s="95" t="s">
        <v>434</v>
      </c>
      <c r="B323" s="95" t="s">
        <v>10</v>
      </c>
      <c r="C323" s="95" t="s">
        <v>11</v>
      </c>
      <c r="D323" s="95" t="s">
        <v>12</v>
      </c>
      <c r="E323" s="96" t="s">
        <v>334</v>
      </c>
      <c r="F323" s="97">
        <v>45061</v>
      </c>
      <c r="G323" s="95"/>
      <c r="H323" s="98"/>
      <c r="I323" s="95"/>
      <c r="J323" s="95" t="s">
        <v>1052</v>
      </c>
      <c r="K323" s="95" t="s">
        <v>396</v>
      </c>
      <c r="L323" s="95"/>
      <c r="M323" s="98"/>
      <c r="N323" s="101">
        <v>5289946.84</v>
      </c>
      <c r="O323" s="101">
        <v>198653.69</v>
      </c>
      <c r="P323" s="101">
        <v>0</v>
      </c>
      <c r="Q323" s="101">
        <v>5488600.53</v>
      </c>
    </row>
    <row r="324" spans="1:17">
      <c r="A324" s="91" t="s">
        <v>400</v>
      </c>
      <c r="B324" s="91" t="s">
        <v>10</v>
      </c>
      <c r="C324" s="91" t="s">
        <v>11</v>
      </c>
      <c r="D324" s="91" t="s">
        <v>15</v>
      </c>
      <c r="E324" s="92" t="s">
        <v>335</v>
      </c>
      <c r="F324" s="93">
        <v>45061</v>
      </c>
      <c r="G324" s="91" t="s">
        <v>1053</v>
      </c>
      <c r="H324" s="94"/>
      <c r="I324" s="91" t="s">
        <v>1053</v>
      </c>
      <c r="J324" s="91" t="s">
        <v>401</v>
      </c>
      <c r="K324" s="91" t="s">
        <v>396</v>
      </c>
      <c r="L324" s="91" t="s">
        <v>1054</v>
      </c>
      <c r="M324" s="94">
        <v>45061</v>
      </c>
      <c r="N324" s="100">
        <v>5488600.53</v>
      </c>
      <c r="O324" s="100">
        <v>0</v>
      </c>
      <c r="P324" s="100">
        <v>280000</v>
      </c>
      <c r="Q324" s="100">
        <v>5208600.53</v>
      </c>
    </row>
    <row r="325" spans="1:17">
      <c r="A325" s="95" t="s">
        <v>434</v>
      </c>
      <c r="B325" s="95" t="s">
        <v>10</v>
      </c>
      <c r="C325" s="95" t="s">
        <v>11</v>
      </c>
      <c r="D325" s="95" t="s">
        <v>12</v>
      </c>
      <c r="E325" s="96" t="s">
        <v>336</v>
      </c>
      <c r="F325" s="97">
        <v>45063</v>
      </c>
      <c r="G325" s="95"/>
      <c r="H325" s="98"/>
      <c r="I325" s="95"/>
      <c r="J325" s="95" t="s">
        <v>1055</v>
      </c>
      <c r="K325" s="95" t="s">
        <v>396</v>
      </c>
      <c r="L325" s="95"/>
      <c r="M325" s="98"/>
      <c r="N325" s="101">
        <v>5208600.53</v>
      </c>
      <c r="O325" s="101">
        <v>257914.9</v>
      </c>
      <c r="P325" s="101">
        <v>0</v>
      </c>
      <c r="Q325" s="101">
        <v>5466515.43</v>
      </c>
    </row>
    <row r="326" spans="1:17">
      <c r="A326" s="91" t="s">
        <v>400</v>
      </c>
      <c r="B326" s="91" t="s">
        <v>10</v>
      </c>
      <c r="C326" s="91" t="s">
        <v>11</v>
      </c>
      <c r="D326" s="91" t="s">
        <v>15</v>
      </c>
      <c r="E326" s="92" t="s">
        <v>337</v>
      </c>
      <c r="F326" s="93">
        <v>45064</v>
      </c>
      <c r="G326" s="91" t="s">
        <v>1056</v>
      </c>
      <c r="H326" s="94"/>
      <c r="I326" s="91" t="s">
        <v>1056</v>
      </c>
      <c r="J326" s="91" t="s">
        <v>401</v>
      </c>
      <c r="K326" s="91" t="s">
        <v>396</v>
      </c>
      <c r="L326" s="91" t="s">
        <v>1057</v>
      </c>
      <c r="M326" s="94">
        <v>45064</v>
      </c>
      <c r="N326" s="100">
        <v>5466515.43</v>
      </c>
      <c r="O326" s="100">
        <v>0</v>
      </c>
      <c r="P326" s="100">
        <v>100000</v>
      </c>
      <c r="Q326" s="100">
        <v>5366515.43</v>
      </c>
    </row>
    <row r="327" spans="1:17">
      <c r="A327" s="95" t="s">
        <v>434</v>
      </c>
      <c r="B327" s="95" t="s">
        <v>10</v>
      </c>
      <c r="C327" s="95" t="s">
        <v>11</v>
      </c>
      <c r="D327" s="95" t="s">
        <v>12</v>
      </c>
      <c r="E327" s="96" t="s">
        <v>338</v>
      </c>
      <c r="F327" s="97">
        <v>45066</v>
      </c>
      <c r="G327" s="95"/>
      <c r="H327" s="98"/>
      <c r="I327" s="95"/>
      <c r="J327" s="95" t="s">
        <v>1058</v>
      </c>
      <c r="K327" s="95" t="s">
        <v>396</v>
      </c>
      <c r="L327" s="95"/>
      <c r="M327" s="98"/>
      <c r="N327" s="101">
        <v>5366515.43</v>
      </c>
      <c r="O327" s="101">
        <v>243633.89</v>
      </c>
      <c r="P327" s="101">
        <v>0</v>
      </c>
      <c r="Q327" s="101">
        <v>5610149.32</v>
      </c>
    </row>
    <row r="328" spans="1:17">
      <c r="A328" s="91" t="s">
        <v>434</v>
      </c>
      <c r="B328" s="91" t="s">
        <v>10</v>
      </c>
      <c r="C328" s="91" t="s">
        <v>11</v>
      </c>
      <c r="D328" s="91" t="s">
        <v>12</v>
      </c>
      <c r="E328" s="92" t="s">
        <v>339</v>
      </c>
      <c r="F328" s="93">
        <v>45066</v>
      </c>
      <c r="G328" s="91"/>
      <c r="H328" s="94"/>
      <c r="I328" s="91"/>
      <c r="J328" s="91" t="s">
        <v>1059</v>
      </c>
      <c r="K328" s="91" t="s">
        <v>396</v>
      </c>
      <c r="L328" s="91"/>
      <c r="M328" s="94"/>
      <c r="N328" s="100">
        <v>5610149.32</v>
      </c>
      <c r="O328" s="100">
        <v>630898.22</v>
      </c>
      <c r="P328" s="100">
        <v>0</v>
      </c>
      <c r="Q328" s="100">
        <v>6241047.54</v>
      </c>
    </row>
    <row r="329" spans="1:17">
      <c r="A329" s="95" t="s">
        <v>434</v>
      </c>
      <c r="B329" s="95" t="s">
        <v>10</v>
      </c>
      <c r="C329" s="95" t="s">
        <v>11</v>
      </c>
      <c r="D329" s="95" t="s">
        <v>12</v>
      </c>
      <c r="E329" s="96" t="s">
        <v>340</v>
      </c>
      <c r="F329" s="97">
        <v>45068</v>
      </c>
      <c r="G329" s="95"/>
      <c r="H329" s="98"/>
      <c r="I329" s="95"/>
      <c r="J329" s="95" t="s">
        <v>1060</v>
      </c>
      <c r="K329" s="95" t="s">
        <v>396</v>
      </c>
      <c r="L329" s="95"/>
      <c r="M329" s="98"/>
      <c r="N329" s="101">
        <v>6241047.54</v>
      </c>
      <c r="O329" s="101">
        <v>232684.91</v>
      </c>
      <c r="P329" s="101">
        <v>0</v>
      </c>
      <c r="Q329" s="101">
        <v>6473732.45</v>
      </c>
    </row>
    <row r="330" spans="1:17">
      <c r="A330" s="91" t="s">
        <v>400</v>
      </c>
      <c r="B330" s="91" t="s">
        <v>10</v>
      </c>
      <c r="C330" s="91" t="s">
        <v>11</v>
      </c>
      <c r="D330" s="91" t="s">
        <v>15</v>
      </c>
      <c r="E330" s="92" t="s">
        <v>341</v>
      </c>
      <c r="F330" s="93">
        <v>45068</v>
      </c>
      <c r="G330" s="91" t="s">
        <v>1061</v>
      </c>
      <c r="H330" s="94"/>
      <c r="I330" s="91" t="s">
        <v>1061</v>
      </c>
      <c r="J330" s="91" t="s">
        <v>401</v>
      </c>
      <c r="K330" s="91" t="s">
        <v>396</v>
      </c>
      <c r="L330" s="91" t="s">
        <v>1062</v>
      </c>
      <c r="M330" s="94">
        <v>45068</v>
      </c>
      <c r="N330" s="100">
        <v>6473732.45</v>
      </c>
      <c r="O330" s="100">
        <v>0</v>
      </c>
      <c r="P330" s="100">
        <v>220000</v>
      </c>
      <c r="Q330" s="100">
        <v>6253732.45</v>
      </c>
    </row>
    <row r="331" spans="1:17">
      <c r="A331" s="95" t="s">
        <v>400</v>
      </c>
      <c r="B331" s="95" t="s">
        <v>10</v>
      </c>
      <c r="C331" s="95" t="s">
        <v>11</v>
      </c>
      <c r="D331" s="95" t="s">
        <v>15</v>
      </c>
      <c r="E331" s="96" t="s">
        <v>342</v>
      </c>
      <c r="F331" s="97">
        <v>45070</v>
      </c>
      <c r="G331" s="95" t="s">
        <v>1063</v>
      </c>
      <c r="H331" s="98"/>
      <c r="I331" s="95" t="s">
        <v>1063</v>
      </c>
      <c r="J331" s="95" t="s">
        <v>401</v>
      </c>
      <c r="K331" s="95" t="s">
        <v>396</v>
      </c>
      <c r="L331" s="95" t="s">
        <v>1064</v>
      </c>
      <c r="M331" s="98">
        <v>45070</v>
      </c>
      <c r="N331" s="101">
        <v>6253732.45</v>
      </c>
      <c r="O331" s="101">
        <v>0</v>
      </c>
      <c r="P331" s="101">
        <v>125000</v>
      </c>
      <c r="Q331" s="101">
        <v>6128732.45</v>
      </c>
    </row>
    <row r="332" spans="1:17">
      <c r="A332" s="91" t="s">
        <v>434</v>
      </c>
      <c r="B332" s="91" t="s">
        <v>10</v>
      </c>
      <c r="C332" s="91" t="s">
        <v>11</v>
      </c>
      <c r="D332" s="91" t="s">
        <v>12</v>
      </c>
      <c r="E332" s="92" t="s">
        <v>343</v>
      </c>
      <c r="F332" s="93">
        <v>45070</v>
      </c>
      <c r="G332" s="91"/>
      <c r="H332" s="94"/>
      <c r="I332" s="91"/>
      <c r="J332" s="91" t="s">
        <v>1065</v>
      </c>
      <c r="K332" s="91" t="s">
        <v>396</v>
      </c>
      <c r="L332" s="91"/>
      <c r="M332" s="94"/>
      <c r="N332" s="100">
        <v>6128732.45</v>
      </c>
      <c r="O332" s="100">
        <v>847787.89</v>
      </c>
      <c r="P332" s="100">
        <v>0</v>
      </c>
      <c r="Q332" s="100">
        <v>6976520.34</v>
      </c>
    </row>
    <row r="333" spans="1:17">
      <c r="A333" s="95" t="s">
        <v>434</v>
      </c>
      <c r="B333" s="95" t="s">
        <v>10</v>
      </c>
      <c r="C333" s="95" t="s">
        <v>11</v>
      </c>
      <c r="D333" s="95" t="s">
        <v>12</v>
      </c>
      <c r="E333" s="96" t="s">
        <v>344</v>
      </c>
      <c r="F333" s="97">
        <v>45070</v>
      </c>
      <c r="G333" s="95"/>
      <c r="H333" s="98"/>
      <c r="I333" s="95"/>
      <c r="J333" s="95" t="s">
        <v>1066</v>
      </c>
      <c r="K333" s="95" t="s">
        <v>396</v>
      </c>
      <c r="L333" s="95"/>
      <c r="M333" s="98"/>
      <c r="N333" s="101">
        <v>6976520.34</v>
      </c>
      <c r="O333" s="101">
        <v>441571.31</v>
      </c>
      <c r="P333" s="101">
        <v>0</v>
      </c>
      <c r="Q333" s="101">
        <v>7418091.65</v>
      </c>
    </row>
    <row r="334" spans="1:17">
      <c r="A334" s="91" t="s">
        <v>400</v>
      </c>
      <c r="B334" s="91" t="s">
        <v>10</v>
      </c>
      <c r="C334" s="91" t="s">
        <v>11</v>
      </c>
      <c r="D334" s="91" t="s">
        <v>15</v>
      </c>
      <c r="E334" s="92" t="s">
        <v>345</v>
      </c>
      <c r="F334" s="93">
        <v>45072</v>
      </c>
      <c r="G334" s="91" t="s">
        <v>1067</v>
      </c>
      <c r="H334" s="94"/>
      <c r="I334" s="91" t="s">
        <v>1067</v>
      </c>
      <c r="J334" s="91" t="s">
        <v>401</v>
      </c>
      <c r="K334" s="91" t="s">
        <v>396</v>
      </c>
      <c r="L334" s="91" t="s">
        <v>1068</v>
      </c>
      <c r="M334" s="94">
        <v>45072</v>
      </c>
      <c r="N334" s="100">
        <v>7418091.65</v>
      </c>
      <c r="O334" s="100">
        <v>0</v>
      </c>
      <c r="P334" s="100">
        <v>110000</v>
      </c>
      <c r="Q334" s="100">
        <v>7308091.65</v>
      </c>
    </row>
    <row r="335" spans="1:17">
      <c r="A335" s="95" t="s">
        <v>400</v>
      </c>
      <c r="B335" s="95" t="s">
        <v>10</v>
      </c>
      <c r="C335" s="95" t="s">
        <v>11</v>
      </c>
      <c r="D335" s="95" t="s">
        <v>15</v>
      </c>
      <c r="E335" s="96" t="s">
        <v>346</v>
      </c>
      <c r="F335" s="97">
        <v>45075</v>
      </c>
      <c r="G335" s="95" t="s">
        <v>1069</v>
      </c>
      <c r="H335" s="98"/>
      <c r="I335" s="95" t="s">
        <v>1069</v>
      </c>
      <c r="J335" s="95" t="s">
        <v>401</v>
      </c>
      <c r="K335" s="95" t="s">
        <v>396</v>
      </c>
      <c r="L335" s="95" t="s">
        <v>1070</v>
      </c>
      <c r="M335" s="98">
        <v>45075</v>
      </c>
      <c r="N335" s="101">
        <v>7308091.65</v>
      </c>
      <c r="O335" s="101">
        <v>0</v>
      </c>
      <c r="P335" s="101">
        <v>285000</v>
      </c>
      <c r="Q335" s="101">
        <v>7023091.65</v>
      </c>
    </row>
    <row r="336" spans="1:17">
      <c r="A336" s="91" t="s">
        <v>434</v>
      </c>
      <c r="B336" s="91" t="s">
        <v>10</v>
      </c>
      <c r="C336" s="91" t="s">
        <v>11</v>
      </c>
      <c r="D336" s="91" t="s">
        <v>12</v>
      </c>
      <c r="E336" s="92" t="s">
        <v>347</v>
      </c>
      <c r="F336" s="93">
        <v>45077</v>
      </c>
      <c r="G336" s="91"/>
      <c r="H336" s="94"/>
      <c r="I336" s="91"/>
      <c r="J336" s="91" t="s">
        <v>1071</v>
      </c>
      <c r="K336" s="91" t="s">
        <v>396</v>
      </c>
      <c r="L336" s="91"/>
      <c r="M336" s="94"/>
      <c r="N336" s="100">
        <v>7023091.65</v>
      </c>
      <c r="O336" s="100">
        <v>125051.88</v>
      </c>
      <c r="P336" s="100">
        <v>0</v>
      </c>
      <c r="Q336" s="100">
        <v>7148143.53</v>
      </c>
    </row>
    <row r="337" spans="1:17">
      <c r="A337" s="95" t="s">
        <v>400</v>
      </c>
      <c r="B337" s="95" t="s">
        <v>10</v>
      </c>
      <c r="C337" s="95" t="s">
        <v>11</v>
      </c>
      <c r="D337" s="95" t="s">
        <v>15</v>
      </c>
      <c r="E337" s="96" t="s">
        <v>348</v>
      </c>
      <c r="F337" s="97">
        <v>45079</v>
      </c>
      <c r="G337" s="95" t="s">
        <v>1072</v>
      </c>
      <c r="H337" s="98"/>
      <c r="I337" s="95" t="s">
        <v>1072</v>
      </c>
      <c r="J337" s="95" t="s">
        <v>401</v>
      </c>
      <c r="K337" s="95" t="s">
        <v>396</v>
      </c>
      <c r="L337" s="95" t="s">
        <v>1073</v>
      </c>
      <c r="M337" s="98">
        <v>45079</v>
      </c>
      <c r="N337" s="101">
        <v>7148143.53</v>
      </c>
      <c r="O337" s="101">
        <v>0</v>
      </c>
      <c r="P337" s="101">
        <v>200000</v>
      </c>
      <c r="Q337" s="101">
        <v>6948143.53</v>
      </c>
    </row>
    <row r="338" spans="1:17">
      <c r="A338" s="91" t="s">
        <v>434</v>
      </c>
      <c r="B338" s="91" t="s">
        <v>10</v>
      </c>
      <c r="C338" s="91" t="s">
        <v>11</v>
      </c>
      <c r="D338" s="91" t="s">
        <v>12</v>
      </c>
      <c r="E338" s="92" t="s">
        <v>349</v>
      </c>
      <c r="F338" s="93">
        <v>45082</v>
      </c>
      <c r="G338" s="91"/>
      <c r="H338" s="94"/>
      <c r="I338" s="91"/>
      <c r="J338" s="91" t="s">
        <v>1074</v>
      </c>
      <c r="K338" s="91" t="s">
        <v>396</v>
      </c>
      <c r="L338" s="91"/>
      <c r="M338" s="94"/>
      <c r="N338" s="100">
        <v>6948143.53</v>
      </c>
      <c r="O338" s="100">
        <v>192895.73</v>
      </c>
      <c r="P338" s="100">
        <v>0</v>
      </c>
      <c r="Q338" s="100">
        <v>7141039.26</v>
      </c>
    </row>
    <row r="339" spans="1:17">
      <c r="A339" s="95" t="s">
        <v>434</v>
      </c>
      <c r="B339" s="95" t="s">
        <v>10</v>
      </c>
      <c r="C339" s="95" t="s">
        <v>11</v>
      </c>
      <c r="D339" s="95" t="s">
        <v>12</v>
      </c>
      <c r="E339" s="96" t="s">
        <v>350</v>
      </c>
      <c r="F339" s="97">
        <v>45082</v>
      </c>
      <c r="G339" s="95"/>
      <c r="H339" s="98"/>
      <c r="I339" s="95"/>
      <c r="J339" s="95" t="s">
        <v>1075</v>
      </c>
      <c r="K339" s="95" t="s">
        <v>396</v>
      </c>
      <c r="L339" s="95"/>
      <c r="M339" s="98"/>
      <c r="N339" s="101">
        <v>7141039.26</v>
      </c>
      <c r="O339" s="101">
        <v>274442.81</v>
      </c>
      <c r="P339" s="101">
        <v>0</v>
      </c>
      <c r="Q339" s="101">
        <v>7415482.07</v>
      </c>
    </row>
    <row r="340" spans="1:17">
      <c r="A340" s="91" t="s">
        <v>400</v>
      </c>
      <c r="B340" s="91" t="s">
        <v>10</v>
      </c>
      <c r="C340" s="91" t="s">
        <v>11</v>
      </c>
      <c r="D340" s="91" t="s">
        <v>15</v>
      </c>
      <c r="E340" s="92" t="s">
        <v>351</v>
      </c>
      <c r="F340" s="93">
        <v>45082</v>
      </c>
      <c r="G340" s="91" t="s">
        <v>1076</v>
      </c>
      <c r="H340" s="94"/>
      <c r="I340" s="91" t="s">
        <v>1076</v>
      </c>
      <c r="J340" s="91" t="s">
        <v>401</v>
      </c>
      <c r="K340" s="91" t="s">
        <v>396</v>
      </c>
      <c r="L340" s="91" t="s">
        <v>1077</v>
      </c>
      <c r="M340" s="94">
        <v>45082</v>
      </c>
      <c r="N340" s="100">
        <v>7415482.07</v>
      </c>
      <c r="O340" s="100">
        <v>0</v>
      </c>
      <c r="P340" s="100">
        <v>200000</v>
      </c>
      <c r="Q340" s="100">
        <v>7215482.07</v>
      </c>
    </row>
    <row r="341" spans="1:17">
      <c r="A341" s="95" t="s">
        <v>434</v>
      </c>
      <c r="B341" s="95" t="s">
        <v>10</v>
      </c>
      <c r="C341" s="95" t="s">
        <v>11</v>
      </c>
      <c r="D341" s="95" t="s">
        <v>12</v>
      </c>
      <c r="E341" s="96" t="s">
        <v>352</v>
      </c>
      <c r="F341" s="97">
        <v>45085</v>
      </c>
      <c r="G341" s="95"/>
      <c r="H341" s="98"/>
      <c r="I341" s="95"/>
      <c r="J341" s="95" t="s">
        <v>1078</v>
      </c>
      <c r="K341" s="95" t="s">
        <v>396</v>
      </c>
      <c r="L341" s="95"/>
      <c r="M341" s="98"/>
      <c r="N341" s="101">
        <v>7215482.07</v>
      </c>
      <c r="O341" s="101">
        <v>263328.87</v>
      </c>
      <c r="P341" s="101">
        <v>0</v>
      </c>
      <c r="Q341" s="101">
        <v>7478810.94</v>
      </c>
    </row>
    <row r="342" spans="1:17">
      <c r="A342" s="91" t="s">
        <v>434</v>
      </c>
      <c r="B342" s="91" t="s">
        <v>10</v>
      </c>
      <c r="C342" s="91" t="s">
        <v>11</v>
      </c>
      <c r="D342" s="91" t="s">
        <v>12</v>
      </c>
      <c r="E342" s="92" t="s">
        <v>353</v>
      </c>
      <c r="F342" s="93">
        <v>45085</v>
      </c>
      <c r="G342" s="91"/>
      <c r="H342" s="94"/>
      <c r="I342" s="91"/>
      <c r="J342" s="91" t="s">
        <v>1079</v>
      </c>
      <c r="K342" s="91" t="s">
        <v>396</v>
      </c>
      <c r="L342" s="91"/>
      <c r="M342" s="94"/>
      <c r="N342" s="100">
        <v>7478810.94</v>
      </c>
      <c r="O342" s="100">
        <v>211968.73</v>
      </c>
      <c r="P342" s="100">
        <v>0</v>
      </c>
      <c r="Q342" s="100">
        <v>7690779.67</v>
      </c>
    </row>
    <row r="343" spans="1:17">
      <c r="A343" s="95" t="s">
        <v>400</v>
      </c>
      <c r="B343" s="95" t="s">
        <v>10</v>
      </c>
      <c r="C343" s="95" t="s">
        <v>11</v>
      </c>
      <c r="D343" s="95" t="s">
        <v>15</v>
      </c>
      <c r="E343" s="96" t="s">
        <v>354</v>
      </c>
      <c r="F343" s="97">
        <v>45086</v>
      </c>
      <c r="G343" s="95" t="s">
        <v>1080</v>
      </c>
      <c r="H343" s="98"/>
      <c r="I343" s="95" t="s">
        <v>1080</v>
      </c>
      <c r="J343" s="95" t="s">
        <v>401</v>
      </c>
      <c r="K343" s="95" t="s">
        <v>396</v>
      </c>
      <c r="L343" s="95" t="s">
        <v>1081</v>
      </c>
      <c r="M343" s="98">
        <v>45086</v>
      </c>
      <c r="N343" s="101">
        <v>7690779.67</v>
      </c>
      <c r="O343" s="101">
        <v>0</v>
      </c>
      <c r="P343" s="101">
        <v>180000</v>
      </c>
      <c r="Q343" s="101">
        <v>7510779.67</v>
      </c>
    </row>
    <row r="344" spans="1:17">
      <c r="A344" s="91" t="s">
        <v>434</v>
      </c>
      <c r="B344" s="91" t="s">
        <v>10</v>
      </c>
      <c r="C344" s="91" t="s">
        <v>11</v>
      </c>
      <c r="D344" s="91" t="s">
        <v>12</v>
      </c>
      <c r="E344" s="92" t="s">
        <v>355</v>
      </c>
      <c r="F344" s="93">
        <v>45087</v>
      </c>
      <c r="G344" s="91"/>
      <c r="H344" s="94"/>
      <c r="I344" s="91"/>
      <c r="J344" s="91" t="s">
        <v>1082</v>
      </c>
      <c r="K344" s="91" t="s">
        <v>396</v>
      </c>
      <c r="L344" s="91"/>
      <c r="M344" s="94"/>
      <c r="N344" s="100">
        <v>7510779.67</v>
      </c>
      <c r="O344" s="100">
        <v>192120.87</v>
      </c>
      <c r="P344" s="100">
        <v>0</v>
      </c>
      <c r="Q344" s="100">
        <v>7702900.54</v>
      </c>
    </row>
    <row r="345" spans="1:17">
      <c r="A345" s="95" t="s">
        <v>400</v>
      </c>
      <c r="B345" s="95" t="s">
        <v>10</v>
      </c>
      <c r="C345" s="95" t="s">
        <v>11</v>
      </c>
      <c r="D345" s="95" t="s">
        <v>15</v>
      </c>
      <c r="E345" s="96" t="s">
        <v>356</v>
      </c>
      <c r="F345" s="97">
        <v>45089</v>
      </c>
      <c r="G345" s="95" t="s">
        <v>1083</v>
      </c>
      <c r="H345" s="98"/>
      <c r="I345" s="95" t="s">
        <v>1083</v>
      </c>
      <c r="J345" s="95" t="s">
        <v>401</v>
      </c>
      <c r="K345" s="95" t="s">
        <v>396</v>
      </c>
      <c r="L345" s="95" t="s">
        <v>1084</v>
      </c>
      <c r="M345" s="98">
        <v>45089</v>
      </c>
      <c r="N345" s="101">
        <v>7702900.54</v>
      </c>
      <c r="O345" s="101">
        <v>0</v>
      </c>
      <c r="P345" s="101">
        <v>100000</v>
      </c>
      <c r="Q345" s="101">
        <v>7602900.54</v>
      </c>
    </row>
    <row r="346" spans="1:17">
      <c r="A346" s="91" t="s">
        <v>400</v>
      </c>
      <c r="B346" s="91" t="s">
        <v>10</v>
      </c>
      <c r="C346" s="91" t="s">
        <v>11</v>
      </c>
      <c r="D346" s="91" t="s">
        <v>15</v>
      </c>
      <c r="E346" s="92" t="s">
        <v>357</v>
      </c>
      <c r="F346" s="93">
        <v>45092</v>
      </c>
      <c r="G346" s="91" t="s">
        <v>1085</v>
      </c>
      <c r="H346" s="94"/>
      <c r="I346" s="91" t="s">
        <v>1085</v>
      </c>
      <c r="J346" s="91" t="s">
        <v>401</v>
      </c>
      <c r="K346" s="91" t="s">
        <v>396</v>
      </c>
      <c r="L346" s="91" t="s">
        <v>1086</v>
      </c>
      <c r="M346" s="94">
        <v>45092</v>
      </c>
      <c r="N346" s="100">
        <v>7602900.54</v>
      </c>
      <c r="O346" s="100">
        <v>0</v>
      </c>
      <c r="P346" s="100">
        <v>190000</v>
      </c>
      <c r="Q346" s="100">
        <v>7412900.54</v>
      </c>
    </row>
    <row r="347" spans="1:17">
      <c r="A347" s="95" t="s">
        <v>434</v>
      </c>
      <c r="B347" s="95" t="s">
        <v>10</v>
      </c>
      <c r="C347" s="95" t="s">
        <v>11</v>
      </c>
      <c r="D347" s="95" t="s">
        <v>12</v>
      </c>
      <c r="E347" s="96" t="s">
        <v>358</v>
      </c>
      <c r="F347" s="97">
        <v>45093</v>
      </c>
      <c r="G347" s="95"/>
      <c r="H347" s="98"/>
      <c r="I347" s="95"/>
      <c r="J347" s="95" t="s">
        <v>1087</v>
      </c>
      <c r="K347" s="95" t="s">
        <v>396</v>
      </c>
      <c r="L347" s="95"/>
      <c r="M347" s="98"/>
      <c r="N347" s="101">
        <v>7412900.54</v>
      </c>
      <c r="O347" s="101">
        <v>215056.7</v>
      </c>
      <c r="P347" s="101">
        <v>0</v>
      </c>
      <c r="Q347" s="101">
        <v>7627957.24</v>
      </c>
    </row>
    <row r="348" spans="1:17">
      <c r="A348" s="91" t="s">
        <v>434</v>
      </c>
      <c r="B348" s="91" t="s">
        <v>10</v>
      </c>
      <c r="C348" s="91" t="s">
        <v>11</v>
      </c>
      <c r="D348" s="91" t="s">
        <v>12</v>
      </c>
      <c r="E348" s="92" t="s">
        <v>359</v>
      </c>
      <c r="F348" s="93">
        <v>45093</v>
      </c>
      <c r="G348" s="91"/>
      <c r="H348" s="94"/>
      <c r="I348" s="91"/>
      <c r="J348" s="91" t="s">
        <v>1088</v>
      </c>
      <c r="K348" s="91" t="s">
        <v>396</v>
      </c>
      <c r="L348" s="91"/>
      <c r="M348" s="94"/>
      <c r="N348" s="100">
        <v>7627957.24</v>
      </c>
      <c r="O348" s="100">
        <v>268251.55</v>
      </c>
      <c r="P348" s="100">
        <v>0</v>
      </c>
      <c r="Q348" s="100">
        <v>7896208.79</v>
      </c>
    </row>
    <row r="349" spans="1:17">
      <c r="A349" s="95" t="s">
        <v>400</v>
      </c>
      <c r="B349" s="95" t="s">
        <v>10</v>
      </c>
      <c r="C349" s="95" t="s">
        <v>11</v>
      </c>
      <c r="D349" s="95" t="s">
        <v>15</v>
      </c>
      <c r="E349" s="96" t="s">
        <v>360</v>
      </c>
      <c r="F349" s="97">
        <v>45096</v>
      </c>
      <c r="G349" s="95" t="s">
        <v>1089</v>
      </c>
      <c r="H349" s="98"/>
      <c r="I349" s="95" t="s">
        <v>1089</v>
      </c>
      <c r="J349" s="95" t="s">
        <v>401</v>
      </c>
      <c r="K349" s="95" t="s">
        <v>396</v>
      </c>
      <c r="L349" s="95" t="s">
        <v>1090</v>
      </c>
      <c r="M349" s="98">
        <v>45096</v>
      </c>
      <c r="N349" s="101">
        <v>7896208.79</v>
      </c>
      <c r="O349" s="101">
        <v>0</v>
      </c>
      <c r="P349" s="101">
        <v>170000</v>
      </c>
      <c r="Q349" s="101">
        <v>7726208.79</v>
      </c>
    </row>
    <row r="350" spans="1:17">
      <c r="A350" s="91" t="s">
        <v>434</v>
      </c>
      <c r="B350" s="91" t="s">
        <v>10</v>
      </c>
      <c r="C350" s="91" t="s">
        <v>11</v>
      </c>
      <c r="D350" s="91" t="s">
        <v>12</v>
      </c>
      <c r="E350" s="92" t="s">
        <v>361</v>
      </c>
      <c r="F350" s="93">
        <v>45098</v>
      </c>
      <c r="G350" s="91"/>
      <c r="H350" s="94"/>
      <c r="I350" s="91"/>
      <c r="J350" s="91" t="s">
        <v>1091</v>
      </c>
      <c r="K350" s="91" t="s">
        <v>396</v>
      </c>
      <c r="L350" s="91"/>
      <c r="M350" s="94"/>
      <c r="N350" s="100">
        <v>7726208.79</v>
      </c>
      <c r="O350" s="100">
        <v>525263.24</v>
      </c>
      <c r="P350" s="100">
        <v>0</v>
      </c>
      <c r="Q350" s="100">
        <v>8251472.03</v>
      </c>
    </row>
    <row r="351" spans="1:17">
      <c r="A351" s="95" t="s">
        <v>434</v>
      </c>
      <c r="B351" s="95" t="s">
        <v>10</v>
      </c>
      <c r="C351" s="95" t="s">
        <v>11</v>
      </c>
      <c r="D351" s="95" t="s">
        <v>12</v>
      </c>
      <c r="E351" s="96" t="s">
        <v>362</v>
      </c>
      <c r="F351" s="97">
        <v>45098</v>
      </c>
      <c r="G351" s="95"/>
      <c r="H351" s="98"/>
      <c r="I351" s="95"/>
      <c r="J351" s="95" t="s">
        <v>1092</v>
      </c>
      <c r="K351" s="95" t="s">
        <v>396</v>
      </c>
      <c r="L351" s="95"/>
      <c r="M351" s="98"/>
      <c r="N351" s="101">
        <v>8251472.03</v>
      </c>
      <c r="O351" s="101">
        <v>551107.88</v>
      </c>
      <c r="P351" s="101">
        <v>0</v>
      </c>
      <c r="Q351" s="101">
        <v>8802579.91</v>
      </c>
    </row>
    <row r="352" spans="1:17">
      <c r="A352" s="91" t="s">
        <v>400</v>
      </c>
      <c r="B352" s="91" t="s">
        <v>10</v>
      </c>
      <c r="C352" s="91" t="s">
        <v>11</v>
      </c>
      <c r="D352" s="91" t="s">
        <v>15</v>
      </c>
      <c r="E352" s="92" t="s">
        <v>363</v>
      </c>
      <c r="F352" s="93">
        <v>45099</v>
      </c>
      <c r="G352" s="91" t="s">
        <v>1093</v>
      </c>
      <c r="H352" s="94"/>
      <c r="I352" s="91" t="s">
        <v>1093</v>
      </c>
      <c r="J352" s="91" t="s">
        <v>401</v>
      </c>
      <c r="K352" s="91" t="s">
        <v>396</v>
      </c>
      <c r="L352" s="91" t="s">
        <v>1094</v>
      </c>
      <c r="M352" s="94">
        <v>45099</v>
      </c>
      <c r="N352" s="100">
        <v>8802579.91</v>
      </c>
      <c r="O352" s="100">
        <v>0</v>
      </c>
      <c r="P352" s="100">
        <v>130000</v>
      </c>
      <c r="Q352" s="100">
        <v>8672579.91</v>
      </c>
    </row>
    <row r="353" spans="1:17">
      <c r="A353" s="95" t="s">
        <v>434</v>
      </c>
      <c r="B353" s="95" t="s">
        <v>10</v>
      </c>
      <c r="C353" s="95" t="s">
        <v>11</v>
      </c>
      <c r="D353" s="95" t="s">
        <v>12</v>
      </c>
      <c r="E353" s="96" t="s">
        <v>364</v>
      </c>
      <c r="F353" s="97">
        <v>45103</v>
      </c>
      <c r="G353" s="95"/>
      <c r="H353" s="98"/>
      <c r="I353" s="95"/>
      <c r="J353" s="95" t="s">
        <v>1095</v>
      </c>
      <c r="K353" s="95" t="s">
        <v>396</v>
      </c>
      <c r="L353" s="95"/>
      <c r="M353" s="98"/>
      <c r="N353" s="101">
        <v>8672579.91</v>
      </c>
      <c r="O353" s="101">
        <v>321935.03</v>
      </c>
      <c r="P353" s="101">
        <v>0</v>
      </c>
      <c r="Q353" s="101">
        <v>8994514.94</v>
      </c>
    </row>
    <row r="354" spans="1:17">
      <c r="A354" s="91" t="s">
        <v>400</v>
      </c>
      <c r="B354" s="91" t="s">
        <v>10</v>
      </c>
      <c r="C354" s="91" t="s">
        <v>11</v>
      </c>
      <c r="D354" s="91" t="s">
        <v>15</v>
      </c>
      <c r="E354" s="92" t="s">
        <v>365</v>
      </c>
      <c r="F354" s="93">
        <v>45103</v>
      </c>
      <c r="G354" s="91" t="s">
        <v>1096</v>
      </c>
      <c r="H354" s="94"/>
      <c r="I354" s="91" t="s">
        <v>1096</v>
      </c>
      <c r="J354" s="91" t="s">
        <v>401</v>
      </c>
      <c r="K354" s="91" t="s">
        <v>396</v>
      </c>
      <c r="L354" s="91" t="s">
        <v>1097</v>
      </c>
      <c r="M354" s="94">
        <v>45103</v>
      </c>
      <c r="N354" s="100">
        <v>8994514.94</v>
      </c>
      <c r="O354" s="100">
        <v>0</v>
      </c>
      <c r="P354" s="100">
        <v>250000</v>
      </c>
      <c r="Q354" s="100">
        <v>8744514.94</v>
      </c>
    </row>
    <row r="355" spans="1:17">
      <c r="A355" s="95" t="s">
        <v>400</v>
      </c>
      <c r="B355" s="95" t="s">
        <v>10</v>
      </c>
      <c r="C355" s="95" t="s">
        <v>11</v>
      </c>
      <c r="D355" s="95" t="s">
        <v>15</v>
      </c>
      <c r="E355" s="96" t="s">
        <v>366</v>
      </c>
      <c r="F355" s="97">
        <v>45105</v>
      </c>
      <c r="G355" s="95" t="s">
        <v>1098</v>
      </c>
      <c r="H355" s="98"/>
      <c r="I355" s="95" t="s">
        <v>1098</v>
      </c>
      <c r="J355" s="95" t="s">
        <v>401</v>
      </c>
      <c r="K355" s="95" t="s">
        <v>396</v>
      </c>
      <c r="L355" s="95" t="s">
        <v>1099</v>
      </c>
      <c r="M355" s="98">
        <v>45105</v>
      </c>
      <c r="N355" s="101">
        <v>8744514.94</v>
      </c>
      <c r="O355" s="101">
        <v>0</v>
      </c>
      <c r="P355" s="101">
        <v>100000</v>
      </c>
      <c r="Q355" s="101">
        <v>8644514.94</v>
      </c>
    </row>
    <row r="356" spans="1:17">
      <c r="A356" s="91" t="s">
        <v>400</v>
      </c>
      <c r="B356" s="91" t="s">
        <v>10</v>
      </c>
      <c r="C356" s="91" t="s">
        <v>11</v>
      </c>
      <c r="D356" s="91" t="s">
        <v>307</v>
      </c>
      <c r="E356" s="92" t="s">
        <v>367</v>
      </c>
      <c r="F356" s="93">
        <v>45107</v>
      </c>
      <c r="G356" s="91"/>
      <c r="H356" s="94"/>
      <c r="I356" s="91" t="s">
        <v>1100</v>
      </c>
      <c r="J356" s="91" t="s">
        <v>1101</v>
      </c>
      <c r="K356" s="91" t="s">
        <v>1102</v>
      </c>
      <c r="L356" s="91"/>
      <c r="M356" s="94"/>
      <c r="N356" s="100">
        <v>8644514.94</v>
      </c>
      <c r="O356" s="100">
        <v>2979</v>
      </c>
      <c r="P356" s="100">
        <v>0</v>
      </c>
      <c r="Q356" s="100">
        <v>8647493.94</v>
      </c>
    </row>
    <row r="357" spans="1:17">
      <c r="A357" s="95" t="s">
        <v>434</v>
      </c>
      <c r="B357" s="95" t="s">
        <v>10</v>
      </c>
      <c r="C357" s="95" t="s">
        <v>11</v>
      </c>
      <c r="D357" s="95" t="s">
        <v>12</v>
      </c>
      <c r="E357" s="96" t="s">
        <v>368</v>
      </c>
      <c r="F357" s="97">
        <v>45110</v>
      </c>
      <c r="G357" s="95"/>
      <c r="H357" s="98"/>
      <c r="I357" s="95"/>
      <c r="J357" s="95" t="s">
        <v>1103</v>
      </c>
      <c r="K357" s="95" t="s">
        <v>396</v>
      </c>
      <c r="L357" s="95"/>
      <c r="M357" s="98"/>
      <c r="N357" s="101">
        <v>8647493.94</v>
      </c>
      <c r="O357" s="101">
        <v>965386.06</v>
      </c>
      <c r="P357" s="101">
        <v>0</v>
      </c>
      <c r="Q357" s="101">
        <v>9612880</v>
      </c>
    </row>
    <row r="358" spans="1:17">
      <c r="A358" s="91" t="s">
        <v>400</v>
      </c>
      <c r="B358" s="91" t="s">
        <v>10</v>
      </c>
      <c r="C358" s="91" t="s">
        <v>11</v>
      </c>
      <c r="D358" s="91" t="s">
        <v>15</v>
      </c>
      <c r="E358" s="92" t="s">
        <v>369</v>
      </c>
      <c r="F358" s="93">
        <v>45110</v>
      </c>
      <c r="G358" s="91" t="s">
        <v>1104</v>
      </c>
      <c r="H358" s="94"/>
      <c r="I358" s="91" t="s">
        <v>1104</v>
      </c>
      <c r="J358" s="91" t="s">
        <v>401</v>
      </c>
      <c r="K358" s="91" t="s">
        <v>396</v>
      </c>
      <c r="L358" s="91" t="s">
        <v>1105</v>
      </c>
      <c r="M358" s="94">
        <v>45110</v>
      </c>
      <c r="N358" s="100">
        <v>9612880</v>
      </c>
      <c r="O358" s="100">
        <v>0</v>
      </c>
      <c r="P358" s="100">
        <v>300000</v>
      </c>
      <c r="Q358" s="100">
        <v>9312880</v>
      </c>
    </row>
    <row r="359" spans="1:17">
      <c r="A359" s="95" t="s">
        <v>434</v>
      </c>
      <c r="B359" s="95" t="s">
        <v>10</v>
      </c>
      <c r="C359" s="95" t="s">
        <v>11</v>
      </c>
      <c r="D359" s="95" t="s">
        <v>12</v>
      </c>
      <c r="E359" s="96" t="s">
        <v>370</v>
      </c>
      <c r="F359" s="97">
        <v>45115</v>
      </c>
      <c r="G359" s="95"/>
      <c r="H359" s="98"/>
      <c r="I359" s="95"/>
      <c r="J359" s="95" t="s">
        <v>1106</v>
      </c>
      <c r="K359" s="95" t="s">
        <v>396</v>
      </c>
      <c r="L359" s="95"/>
      <c r="M359" s="98"/>
      <c r="N359" s="101">
        <v>9312880</v>
      </c>
      <c r="O359" s="101">
        <v>454398.3</v>
      </c>
      <c r="P359" s="101">
        <v>0</v>
      </c>
      <c r="Q359" s="101">
        <v>9767278.3</v>
      </c>
    </row>
    <row r="360" spans="1:17">
      <c r="A360" s="91" t="s">
        <v>400</v>
      </c>
      <c r="B360" s="91" t="s">
        <v>10</v>
      </c>
      <c r="C360" s="91" t="s">
        <v>11</v>
      </c>
      <c r="D360" s="91" t="s">
        <v>15</v>
      </c>
      <c r="E360" s="92" t="s">
        <v>371</v>
      </c>
      <c r="F360" s="93">
        <v>45117</v>
      </c>
      <c r="G360" s="91" t="s">
        <v>1107</v>
      </c>
      <c r="H360" s="94"/>
      <c r="I360" s="91" t="s">
        <v>1107</v>
      </c>
      <c r="J360" s="91" t="s">
        <v>401</v>
      </c>
      <c r="K360" s="91" t="s">
        <v>396</v>
      </c>
      <c r="L360" s="91" t="s">
        <v>1108</v>
      </c>
      <c r="M360" s="94">
        <v>45117</v>
      </c>
      <c r="N360" s="100">
        <v>9767278.3</v>
      </c>
      <c r="O360" s="100">
        <v>0</v>
      </c>
      <c r="P360" s="100">
        <v>200000</v>
      </c>
      <c r="Q360" s="100">
        <v>9567278.3</v>
      </c>
    </row>
    <row r="361" spans="1:17">
      <c r="A361" s="95" t="s">
        <v>434</v>
      </c>
      <c r="B361" s="95" t="s">
        <v>10</v>
      </c>
      <c r="C361" s="95" t="s">
        <v>11</v>
      </c>
      <c r="D361" s="95" t="s">
        <v>12</v>
      </c>
      <c r="E361" s="96" t="s">
        <v>372</v>
      </c>
      <c r="F361" s="97">
        <v>45120</v>
      </c>
      <c r="G361" s="95"/>
      <c r="H361" s="98"/>
      <c r="I361" s="95"/>
      <c r="J361" s="95" t="s">
        <v>1109</v>
      </c>
      <c r="K361" s="95" t="s">
        <v>396</v>
      </c>
      <c r="L361" s="95"/>
      <c r="M361" s="98"/>
      <c r="N361" s="101">
        <v>9567278.3</v>
      </c>
      <c r="O361" s="101">
        <v>372586.68</v>
      </c>
      <c r="P361" s="101">
        <v>0</v>
      </c>
      <c r="Q361" s="101">
        <v>9939864.98</v>
      </c>
    </row>
    <row r="362" spans="1:17">
      <c r="A362" s="91" t="s">
        <v>400</v>
      </c>
      <c r="B362" s="91" t="s">
        <v>10</v>
      </c>
      <c r="C362" s="91" t="s">
        <v>11</v>
      </c>
      <c r="D362" s="91" t="s">
        <v>15</v>
      </c>
      <c r="E362" s="92" t="s">
        <v>373</v>
      </c>
      <c r="F362" s="93">
        <v>45120</v>
      </c>
      <c r="G362" s="91" t="s">
        <v>1110</v>
      </c>
      <c r="H362" s="94"/>
      <c r="I362" s="91" t="s">
        <v>1110</v>
      </c>
      <c r="J362" s="91" t="s">
        <v>401</v>
      </c>
      <c r="K362" s="91" t="s">
        <v>396</v>
      </c>
      <c r="L362" s="91" t="s">
        <v>1111</v>
      </c>
      <c r="M362" s="94">
        <v>45120</v>
      </c>
      <c r="N362" s="100">
        <v>9939864.98</v>
      </c>
      <c r="O362" s="100">
        <v>0</v>
      </c>
      <c r="P362" s="100">
        <v>150000</v>
      </c>
      <c r="Q362" s="100">
        <v>9789864.98</v>
      </c>
    </row>
    <row r="363" spans="1:17">
      <c r="A363" s="95" t="s">
        <v>434</v>
      </c>
      <c r="B363" s="95" t="s">
        <v>10</v>
      </c>
      <c r="C363" s="95" t="s">
        <v>11</v>
      </c>
      <c r="D363" s="95" t="s">
        <v>12</v>
      </c>
      <c r="E363" s="96" t="s">
        <v>374</v>
      </c>
      <c r="F363" s="97">
        <v>45124</v>
      </c>
      <c r="G363" s="95"/>
      <c r="H363" s="98"/>
      <c r="I363" s="95"/>
      <c r="J363" s="95" t="s">
        <v>1112</v>
      </c>
      <c r="K363" s="95" t="s">
        <v>396</v>
      </c>
      <c r="L363" s="95"/>
      <c r="M363" s="98"/>
      <c r="N363" s="101">
        <v>9789864.98</v>
      </c>
      <c r="O363" s="101">
        <v>139335.4</v>
      </c>
      <c r="P363" s="101">
        <v>0</v>
      </c>
      <c r="Q363" s="101">
        <v>9929200.38</v>
      </c>
    </row>
    <row r="364" spans="1:17">
      <c r="A364" s="91" t="s">
        <v>400</v>
      </c>
      <c r="B364" s="91" t="s">
        <v>10</v>
      </c>
      <c r="C364" s="91" t="s">
        <v>11</v>
      </c>
      <c r="D364" s="91" t="s">
        <v>15</v>
      </c>
      <c r="E364" s="92" t="s">
        <v>375</v>
      </c>
      <c r="F364" s="93">
        <v>45124</v>
      </c>
      <c r="G364" s="91" t="s">
        <v>1113</v>
      </c>
      <c r="H364" s="94"/>
      <c r="I364" s="91" t="s">
        <v>1113</v>
      </c>
      <c r="J364" s="91" t="s">
        <v>401</v>
      </c>
      <c r="K364" s="91" t="s">
        <v>396</v>
      </c>
      <c r="L364" s="91" t="s">
        <v>1114</v>
      </c>
      <c r="M364" s="94">
        <v>45124</v>
      </c>
      <c r="N364" s="100">
        <v>9929200.38</v>
      </c>
      <c r="O364" s="100">
        <v>0</v>
      </c>
      <c r="P364" s="100">
        <v>130000</v>
      </c>
      <c r="Q364" s="100">
        <v>9799200.38</v>
      </c>
    </row>
    <row r="365" spans="1:17">
      <c r="A365" s="95" t="s">
        <v>400</v>
      </c>
      <c r="B365" s="95" t="s">
        <v>10</v>
      </c>
      <c r="C365" s="95" t="s">
        <v>11</v>
      </c>
      <c r="D365" s="95" t="s">
        <v>15</v>
      </c>
      <c r="E365" s="96" t="s">
        <v>376</v>
      </c>
      <c r="F365" s="97">
        <v>45128</v>
      </c>
      <c r="G365" s="95" t="s">
        <v>1115</v>
      </c>
      <c r="H365" s="98"/>
      <c r="I365" s="95" t="s">
        <v>1115</v>
      </c>
      <c r="J365" s="95" t="s">
        <v>401</v>
      </c>
      <c r="K365" s="95" t="s">
        <v>396</v>
      </c>
      <c r="L365" s="95" t="s">
        <v>1116</v>
      </c>
      <c r="M365" s="98">
        <v>45128</v>
      </c>
      <c r="N365" s="101">
        <v>9799200.38</v>
      </c>
      <c r="O365" s="101">
        <v>0</v>
      </c>
      <c r="P365" s="101">
        <v>285000</v>
      </c>
      <c r="Q365" s="101">
        <v>9514200.38</v>
      </c>
    </row>
    <row r="366" spans="1:17">
      <c r="A366" s="91" t="s">
        <v>400</v>
      </c>
      <c r="B366" s="91" t="s">
        <v>10</v>
      </c>
      <c r="C366" s="91" t="s">
        <v>11</v>
      </c>
      <c r="D366" s="91" t="s">
        <v>15</v>
      </c>
      <c r="E366" s="92" t="s">
        <v>377</v>
      </c>
      <c r="F366" s="93">
        <v>45131</v>
      </c>
      <c r="G366" s="91" t="s">
        <v>1117</v>
      </c>
      <c r="H366" s="94"/>
      <c r="I366" s="91" t="s">
        <v>1117</v>
      </c>
      <c r="J366" s="91" t="s">
        <v>401</v>
      </c>
      <c r="K366" s="91" t="s">
        <v>396</v>
      </c>
      <c r="L366" s="91" t="s">
        <v>1118</v>
      </c>
      <c r="M366" s="94">
        <v>45131</v>
      </c>
      <c r="N366" s="100">
        <v>9514200.38</v>
      </c>
      <c r="O366" s="100">
        <v>0</v>
      </c>
      <c r="P366" s="100">
        <v>140000</v>
      </c>
      <c r="Q366" s="100">
        <v>9374200.38</v>
      </c>
    </row>
    <row r="367" spans="1:17">
      <c r="A367" s="95" t="s">
        <v>400</v>
      </c>
      <c r="B367" s="95" t="s">
        <v>10</v>
      </c>
      <c r="C367" s="95" t="s">
        <v>11</v>
      </c>
      <c r="D367" s="95" t="s">
        <v>307</v>
      </c>
      <c r="E367" s="96" t="s">
        <v>378</v>
      </c>
      <c r="F367" s="97">
        <v>45138</v>
      </c>
      <c r="G367" s="95"/>
      <c r="H367" s="98"/>
      <c r="I367" s="95" t="s">
        <v>1119</v>
      </c>
      <c r="J367" s="95" t="s">
        <v>1101</v>
      </c>
      <c r="K367" s="95" t="s">
        <v>396</v>
      </c>
      <c r="L367" s="95"/>
      <c r="M367" s="98"/>
      <c r="N367" s="101">
        <v>9374200.38</v>
      </c>
      <c r="O367" s="101">
        <v>965</v>
      </c>
      <c r="P367" s="101">
        <v>0</v>
      </c>
      <c r="Q367" s="101">
        <v>9375165.38</v>
      </c>
    </row>
    <row r="368" spans="1:17">
      <c r="A368" s="91" t="s">
        <v>400</v>
      </c>
      <c r="B368" s="91" t="s">
        <v>10</v>
      </c>
      <c r="C368" s="91" t="s">
        <v>11</v>
      </c>
      <c r="D368" s="91" t="s">
        <v>15</v>
      </c>
      <c r="E368" s="92" t="s">
        <v>379</v>
      </c>
      <c r="F368" s="93">
        <v>45145</v>
      </c>
      <c r="G368" s="91" t="s">
        <v>1120</v>
      </c>
      <c r="H368" s="94"/>
      <c r="I368" s="91" t="s">
        <v>1120</v>
      </c>
      <c r="J368" s="91" t="s">
        <v>401</v>
      </c>
      <c r="K368" s="91" t="s">
        <v>396</v>
      </c>
      <c r="L368" s="91" t="s">
        <v>1121</v>
      </c>
      <c r="M368" s="94"/>
      <c r="N368" s="100">
        <v>9375165.38</v>
      </c>
      <c r="O368" s="100">
        <v>0</v>
      </c>
      <c r="P368" s="100">
        <v>350000</v>
      </c>
      <c r="Q368" s="100">
        <v>9025165.38</v>
      </c>
    </row>
    <row r="369" spans="1:17">
      <c r="A369" s="95" t="s">
        <v>400</v>
      </c>
      <c r="B369" s="95" t="s">
        <v>10</v>
      </c>
      <c r="C369" s="95" t="s">
        <v>11</v>
      </c>
      <c r="D369" s="95" t="s">
        <v>15</v>
      </c>
      <c r="E369" s="96" t="s">
        <v>380</v>
      </c>
      <c r="F369" s="97">
        <v>45149</v>
      </c>
      <c r="G369" s="95" t="s">
        <v>1122</v>
      </c>
      <c r="H369" s="98"/>
      <c r="I369" s="95" t="s">
        <v>1122</v>
      </c>
      <c r="J369" s="95" t="s">
        <v>401</v>
      </c>
      <c r="K369" s="95" t="s">
        <v>396</v>
      </c>
      <c r="L369" s="95" t="s">
        <v>1123</v>
      </c>
      <c r="M369" s="98"/>
      <c r="N369" s="101">
        <v>9025165.38</v>
      </c>
      <c r="O369" s="101">
        <v>0</v>
      </c>
      <c r="P369" s="101">
        <v>93583</v>
      </c>
      <c r="Q369" s="101">
        <v>8931582.38</v>
      </c>
    </row>
    <row r="370" spans="1:17">
      <c r="A370" s="102" t="s">
        <v>1124</v>
      </c>
      <c r="B370" s="102"/>
      <c r="C370" s="103" t="s">
        <v>381</v>
      </c>
      <c r="D370" s="103"/>
      <c r="E370" s="103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4" t="s">
        <v>382</v>
      </c>
      <c r="Q370" s="104"/>
    </row>
  </sheetData>
  <mergeCells count="7">
    <mergeCell ref="A1:Q1"/>
    <mergeCell ref="A2:Q2"/>
    <mergeCell ref="A3:Q3"/>
    <mergeCell ref="A4:Q4"/>
    <mergeCell ref="A370:B370"/>
    <mergeCell ref="C370:O370"/>
    <mergeCell ref="P370:Q370"/>
  </mergeCells>
  <pageMargins left="0.7" right="0.7" top="0.75" bottom="0.75" header="0.3" footer="0.3"/>
  <pageSetup paperSize="9" fitToHeight="0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97"/>
  <sheetViews>
    <sheetView showGridLines="0" tabSelected="1" zoomScale="80" zoomScaleNormal="80" workbookViewId="0">
      <pane ySplit="3" topLeftCell="A455" activePane="bottomLeft" state="frozen"/>
      <selection/>
      <selection pane="bottomLeft" activeCell="R481" sqref="R481"/>
    </sheetView>
  </sheetViews>
  <sheetFormatPr defaultColWidth="9" defaultRowHeight="15"/>
  <cols>
    <col min="1" max="1" width="26.4285714285714" customWidth="1"/>
    <col min="2" max="2" width="18.4285714285714" customWidth="1"/>
    <col min="3" max="3" width="20.2857142857143" customWidth="1"/>
    <col min="4" max="4" width="14.7142857142857" customWidth="1"/>
    <col min="5" max="5" width="17.7142857142857" hidden="1" customWidth="1"/>
    <col min="6" max="6" width="15.5714285714286" hidden="1" customWidth="1"/>
    <col min="7" max="7" width="16.4285714285714" hidden="1" customWidth="1"/>
    <col min="8" max="8" width="17.2857142857143" hidden="1" customWidth="1"/>
    <col min="9" max="12" width="17.2857142857143" customWidth="1"/>
    <col min="13" max="13" width="11.1428571428571" customWidth="1"/>
    <col min="14" max="14" width="19.5714285714286" customWidth="1"/>
    <col min="15" max="16" width="19" customWidth="1"/>
    <col min="17" max="17" width="26" customWidth="1"/>
    <col min="18" max="18" width="23.8571428571429" customWidth="1"/>
    <col min="20" max="20" width="18" customWidth="1"/>
  </cols>
  <sheetData>
    <row r="1" ht="18.75" spans="5:20">
      <c r="E1" s="5">
        <f>SUBTOTAL(9,E4:E489)</f>
        <v>5127333.82</v>
      </c>
      <c r="F1" s="5">
        <f>SUBTOTAL(9,F4:F489)</f>
        <v>0</v>
      </c>
      <c r="G1" s="5">
        <f>SUBTOTAL(9,G4:G489)</f>
        <v>1175000</v>
      </c>
      <c r="H1" s="6">
        <f>E1-F1-G1</f>
        <v>3952333.82</v>
      </c>
      <c r="I1" s="15">
        <f>SUBTOTAL(9,I4:I489)</f>
        <v>26825011918</v>
      </c>
      <c r="J1" s="15">
        <f>SUBTOTAL(9,J4:J489)</f>
        <v>0</v>
      </c>
      <c r="K1" s="15">
        <f>SUBTOTAL(9,K4:K489)</f>
        <v>0</v>
      </c>
      <c r="L1" s="6">
        <f>I1-J1-K1</f>
        <v>26825011918</v>
      </c>
      <c r="M1" s="16"/>
      <c r="N1" s="15">
        <f ca="1">SUBTOTAL(9,N4:N489)</f>
        <v>10254667.64</v>
      </c>
      <c r="O1" s="15">
        <f>SUBTOTAL(9,O4:O489)</f>
        <v>3223498</v>
      </c>
      <c r="P1" s="15"/>
      <c r="Q1" s="15">
        <f>SUBTOTAL(9,Q4:Q489)</f>
        <v>5350000</v>
      </c>
      <c r="R1" s="1">
        <f ca="1">N1-O1-Q1</f>
        <v>6780331.64</v>
      </c>
      <c r="T1" s="2"/>
    </row>
    <row r="2" ht="36" spans="1:20">
      <c r="A2" s="7"/>
      <c r="B2" s="7"/>
      <c r="C2" s="7"/>
      <c r="D2" s="7"/>
      <c r="E2" s="7"/>
      <c r="F2" s="7"/>
      <c r="G2" s="7"/>
      <c r="H2" s="7"/>
      <c r="I2" s="17" t="s">
        <v>1125</v>
      </c>
      <c r="J2" s="18"/>
      <c r="K2" s="18"/>
      <c r="L2" s="18"/>
      <c r="M2" s="5"/>
      <c r="N2" s="19" t="s">
        <v>1126</v>
      </c>
      <c r="O2" s="19"/>
      <c r="P2" s="19"/>
      <c r="Q2" s="19"/>
      <c r="R2" s="19"/>
      <c r="T2" s="2"/>
    </row>
    <row r="3" s="3" customFormat="1" ht="84" spans="1:18">
      <c r="A3" s="8" t="s">
        <v>0</v>
      </c>
      <c r="B3" s="9" t="s">
        <v>2</v>
      </c>
      <c r="C3" s="9" t="s">
        <v>3</v>
      </c>
      <c r="D3" s="9" t="s">
        <v>4</v>
      </c>
      <c r="E3" s="8" t="s">
        <v>12</v>
      </c>
      <c r="F3" s="8" t="s">
        <v>33</v>
      </c>
      <c r="G3" s="8" t="s">
        <v>15</v>
      </c>
      <c r="H3" s="8" t="s">
        <v>1127</v>
      </c>
      <c r="I3" s="20" t="s">
        <v>1128</v>
      </c>
      <c r="J3" s="20" t="s">
        <v>1129</v>
      </c>
      <c r="K3" s="20" t="s">
        <v>1130</v>
      </c>
      <c r="L3" s="21" t="s">
        <v>1131</v>
      </c>
      <c r="M3" s="20" t="s">
        <v>1</v>
      </c>
      <c r="N3" s="8" t="s">
        <v>1132</v>
      </c>
      <c r="O3" s="8" t="s">
        <v>1133</v>
      </c>
      <c r="P3" s="8" t="s">
        <v>1134</v>
      </c>
      <c r="Q3" s="8" t="s">
        <v>1135</v>
      </c>
      <c r="R3" s="8" t="s">
        <v>1136</v>
      </c>
    </row>
    <row r="4" ht="15.75" hidden="1" spans="1:18">
      <c r="A4" s="10" t="s">
        <v>1137</v>
      </c>
      <c r="B4" s="10" t="s">
        <v>12</v>
      </c>
      <c r="C4" s="11" t="s">
        <v>13</v>
      </c>
      <c r="D4" s="12">
        <v>44475</v>
      </c>
      <c r="E4" s="13">
        <v>168780.03</v>
      </c>
      <c r="F4" s="13">
        <v>0</v>
      </c>
      <c r="G4" s="13">
        <v>0</v>
      </c>
      <c r="H4" s="13">
        <f>E4-F4-G4</f>
        <v>168780.03</v>
      </c>
      <c r="I4" s="13">
        <v>168780.03</v>
      </c>
      <c r="J4" s="13">
        <v>0</v>
      </c>
      <c r="K4" s="13">
        <v>0</v>
      </c>
      <c r="L4" s="13">
        <f>I4-J4-K4</f>
        <v>168780.03</v>
      </c>
      <c r="M4" s="22" t="s">
        <v>1138</v>
      </c>
      <c r="N4" s="14"/>
      <c r="O4" s="14"/>
      <c r="P4" s="14">
        <f>Table1[[#This Row],[Sale return in MRP
(B)]]*25%</f>
        <v>0</v>
      </c>
      <c r="Q4" s="14"/>
      <c r="R4" s="14"/>
    </row>
    <row r="5" ht="15.75" hidden="1" spans="1:18">
      <c r="A5" s="10" t="s">
        <v>1137</v>
      </c>
      <c r="B5" s="10" t="s">
        <v>12</v>
      </c>
      <c r="C5" s="11" t="s">
        <v>14</v>
      </c>
      <c r="D5" s="12">
        <v>44488</v>
      </c>
      <c r="E5" s="13">
        <v>167350.02</v>
      </c>
      <c r="F5" s="13">
        <v>0</v>
      </c>
      <c r="G5" s="13">
        <v>0</v>
      </c>
      <c r="H5" s="13">
        <f>H4+E5-F5-G5</f>
        <v>336130.05</v>
      </c>
      <c r="I5" s="13">
        <v>167350.02</v>
      </c>
      <c r="J5" s="13">
        <v>0</v>
      </c>
      <c r="K5" s="13">
        <v>0</v>
      </c>
      <c r="L5" s="13">
        <f>L4+Table1[[#This Row],[LR number]]-Table1[[#This Row],[Sales Returns]]-Table1[[#This Row],[AR/AP]]</f>
        <v>336130.05</v>
      </c>
      <c r="M5" s="22" t="s">
        <v>1138</v>
      </c>
      <c r="N5" s="14"/>
      <c r="O5" s="14"/>
      <c r="P5" s="14">
        <f>Table1[[#This Row],[Sale return in MRP
(B)]]*25%</f>
        <v>0</v>
      </c>
      <c r="Q5" s="14"/>
      <c r="R5" s="14"/>
    </row>
    <row r="6" ht="15.75" hidden="1" spans="1:18">
      <c r="A6" s="10" t="s">
        <v>1137</v>
      </c>
      <c r="B6" s="10" t="s">
        <v>15</v>
      </c>
      <c r="C6" s="11" t="s">
        <v>16</v>
      </c>
      <c r="D6" s="12">
        <v>44509</v>
      </c>
      <c r="E6" s="13">
        <v>0</v>
      </c>
      <c r="F6" s="13">
        <v>0</v>
      </c>
      <c r="G6" s="13">
        <v>126585</v>
      </c>
      <c r="H6" s="13">
        <f t="shared" ref="H6:H69" si="0">H5+E6-F6-G6</f>
        <v>209545.05</v>
      </c>
      <c r="I6" s="13">
        <v>0</v>
      </c>
      <c r="J6" s="13">
        <v>0</v>
      </c>
      <c r="K6" s="13">
        <v>126585</v>
      </c>
      <c r="L6" s="13">
        <f>L5+Table1[[#This Row],[LR number]]-Table1[[#This Row],[Sales Returns]]-Table1[[#This Row],[AR/AP]]</f>
        <v>209545.05</v>
      </c>
      <c r="M6" s="22" t="s">
        <v>1138</v>
      </c>
      <c r="N6" s="14"/>
      <c r="O6" s="14"/>
      <c r="P6" s="14">
        <f>Table1[[#This Row],[Sale return in MRP
(B)]]*25%</f>
        <v>0</v>
      </c>
      <c r="Q6" s="14"/>
      <c r="R6" s="14"/>
    </row>
    <row r="7" ht="15.75" hidden="1" spans="1:18">
      <c r="A7" s="10" t="s">
        <v>1137</v>
      </c>
      <c r="B7" s="10" t="s">
        <v>12</v>
      </c>
      <c r="C7" s="11" t="s">
        <v>17</v>
      </c>
      <c r="D7" s="12">
        <v>44510</v>
      </c>
      <c r="E7" s="13">
        <v>23169.98</v>
      </c>
      <c r="F7" s="13">
        <v>0</v>
      </c>
      <c r="G7" s="13">
        <v>0</v>
      </c>
      <c r="H7" s="13">
        <f t="shared" si="0"/>
        <v>232715.03</v>
      </c>
      <c r="I7" s="13">
        <v>23169.98</v>
      </c>
      <c r="J7" s="13">
        <v>0</v>
      </c>
      <c r="K7" s="13">
        <v>0</v>
      </c>
      <c r="L7" s="13">
        <f>L6+Table1[[#This Row],[LR number]]-Table1[[#This Row],[Sales Returns]]-Table1[[#This Row],[AR/AP]]</f>
        <v>232715.03</v>
      </c>
      <c r="M7" s="22" t="s">
        <v>1138</v>
      </c>
      <c r="N7" s="14"/>
      <c r="O7" s="14"/>
      <c r="P7" s="14">
        <f>Table1[[#This Row],[Sale return in MRP
(B)]]*25%</f>
        <v>0</v>
      </c>
      <c r="Q7" s="14"/>
      <c r="R7" s="14"/>
    </row>
    <row r="8" ht="15.75" hidden="1" spans="1:18">
      <c r="A8" s="10" t="s">
        <v>1137</v>
      </c>
      <c r="B8" s="10" t="s">
        <v>15</v>
      </c>
      <c r="C8" s="11" t="s">
        <v>18</v>
      </c>
      <c r="D8" s="12">
        <v>44515</v>
      </c>
      <c r="E8" s="13">
        <v>0</v>
      </c>
      <c r="F8" s="13">
        <v>0</v>
      </c>
      <c r="G8" s="13">
        <v>50000</v>
      </c>
      <c r="H8" s="13">
        <f t="shared" si="0"/>
        <v>182715.03</v>
      </c>
      <c r="I8" s="13">
        <v>0</v>
      </c>
      <c r="J8" s="13">
        <v>0</v>
      </c>
      <c r="K8" s="13">
        <v>50000</v>
      </c>
      <c r="L8" s="13">
        <f>L7+Table1[[#This Row],[LR number]]-Table1[[#This Row],[Sales Returns]]-Table1[[#This Row],[AR/AP]]</f>
        <v>182715.03</v>
      </c>
      <c r="M8" s="22" t="s">
        <v>1138</v>
      </c>
      <c r="N8" s="14"/>
      <c r="O8" s="14"/>
      <c r="P8" s="14">
        <f>Table1[[#This Row],[Sale return in MRP
(B)]]*25%</f>
        <v>0</v>
      </c>
      <c r="Q8" s="14"/>
      <c r="R8" s="14"/>
    </row>
    <row r="9" ht="15.75" hidden="1" spans="1:20">
      <c r="A9" s="10" t="s">
        <v>1137</v>
      </c>
      <c r="B9" s="10" t="s">
        <v>12</v>
      </c>
      <c r="C9" s="11" t="s">
        <v>19</v>
      </c>
      <c r="D9" s="12">
        <v>44516</v>
      </c>
      <c r="E9" s="13">
        <v>149271.87</v>
      </c>
      <c r="F9" s="13">
        <v>0</v>
      </c>
      <c r="G9" s="13">
        <v>0</v>
      </c>
      <c r="H9" s="13">
        <f t="shared" si="0"/>
        <v>331986.9</v>
      </c>
      <c r="I9" s="13">
        <v>149271.87</v>
      </c>
      <c r="J9" s="13">
        <v>0</v>
      </c>
      <c r="K9" s="13">
        <v>0</v>
      </c>
      <c r="L9" s="13">
        <f>L8+Table1[[#This Row],[LR number]]-Table1[[#This Row],[Sales Returns]]-Table1[[#This Row],[AR/AP]]</f>
        <v>331986.9</v>
      </c>
      <c r="M9" s="22" t="s">
        <v>1138</v>
      </c>
      <c r="N9" s="14"/>
      <c r="O9" s="14"/>
      <c r="P9" s="14">
        <f>Table1[[#This Row],[Sale return in MRP
(B)]]*25%</f>
        <v>0</v>
      </c>
      <c r="Q9" s="14"/>
      <c r="R9" s="14"/>
      <c r="T9" s="23">
        <f ca="1">L1+R1</f>
        <v>26831792249.64</v>
      </c>
    </row>
    <row r="10" ht="15.75" hidden="1" spans="1:20">
      <c r="A10" s="10" t="s">
        <v>1137</v>
      </c>
      <c r="B10" s="10" t="s">
        <v>12</v>
      </c>
      <c r="C10" s="11" t="s">
        <v>20</v>
      </c>
      <c r="D10" s="12">
        <v>44523</v>
      </c>
      <c r="E10" s="13">
        <v>126257.15</v>
      </c>
      <c r="F10" s="13">
        <v>0</v>
      </c>
      <c r="G10" s="13">
        <v>0</v>
      </c>
      <c r="H10" s="13">
        <f t="shared" si="0"/>
        <v>458244.05</v>
      </c>
      <c r="I10" s="13">
        <v>126257.15</v>
      </c>
      <c r="J10" s="13">
        <v>0</v>
      </c>
      <c r="K10" s="13">
        <v>0</v>
      </c>
      <c r="L10" s="13">
        <f>L9+Table1[[#This Row],[LR number]]-Table1[[#This Row],[Sales Returns]]-Table1[[#This Row],[AR/AP]]</f>
        <v>458244.05</v>
      </c>
      <c r="M10" s="22" t="s">
        <v>1138</v>
      </c>
      <c r="N10" s="14"/>
      <c r="O10" s="14"/>
      <c r="P10" s="14">
        <f>Table1[[#This Row],[Sale return in MRP
(B)]]*25%</f>
        <v>0</v>
      </c>
      <c r="Q10" s="14"/>
      <c r="R10" s="14"/>
      <c r="T10" s="24">
        <v>6859427.21</v>
      </c>
    </row>
    <row r="11" ht="15.75" hidden="1" spans="1:18">
      <c r="A11" s="10" t="s">
        <v>1137</v>
      </c>
      <c r="B11" s="10" t="s">
        <v>12</v>
      </c>
      <c r="C11" s="11" t="s">
        <v>21</v>
      </c>
      <c r="D11" s="12">
        <v>44529</v>
      </c>
      <c r="E11" s="13">
        <v>183599.63</v>
      </c>
      <c r="F11" s="13">
        <v>0</v>
      </c>
      <c r="G11" s="13">
        <v>0</v>
      </c>
      <c r="H11" s="13">
        <f t="shared" si="0"/>
        <v>641843.68</v>
      </c>
      <c r="I11" s="13">
        <v>183599.63</v>
      </c>
      <c r="J11" s="13">
        <v>0</v>
      </c>
      <c r="K11" s="13">
        <v>0</v>
      </c>
      <c r="L11" s="13">
        <f>L10+Table1[[#This Row],[LR number]]-Table1[[#This Row],[Sales Returns]]-Table1[[#This Row],[AR/AP]]</f>
        <v>641843.68</v>
      </c>
      <c r="M11" s="22" t="s">
        <v>1138</v>
      </c>
      <c r="N11" s="14"/>
      <c r="O11" s="14"/>
      <c r="P11" s="14">
        <f>Table1[[#This Row],[Sale return in MRP
(B)]]*25%</f>
        <v>0</v>
      </c>
      <c r="Q11" s="14"/>
      <c r="R11" s="14"/>
    </row>
    <row r="12" ht="15.75" hidden="1" spans="1:20">
      <c r="A12" s="10" t="s">
        <v>1137</v>
      </c>
      <c r="B12" s="10" t="s">
        <v>12</v>
      </c>
      <c r="C12" s="11" t="s">
        <v>22</v>
      </c>
      <c r="D12" s="12">
        <v>44532</v>
      </c>
      <c r="E12" s="13">
        <v>64207.56</v>
      </c>
      <c r="F12" s="13">
        <v>0</v>
      </c>
      <c r="G12" s="13">
        <v>0</v>
      </c>
      <c r="H12" s="13">
        <f t="shared" si="0"/>
        <v>706051.24</v>
      </c>
      <c r="I12" s="13">
        <v>64207.56</v>
      </c>
      <c r="J12" s="13">
        <v>0</v>
      </c>
      <c r="K12" s="13">
        <v>0</v>
      </c>
      <c r="L12" s="13">
        <f>L11+Table1[[#This Row],[LR number]]-Table1[[#This Row],[Sales Returns]]-Table1[[#This Row],[AR/AP]]</f>
        <v>706051.24</v>
      </c>
      <c r="M12" s="22" t="s">
        <v>1138</v>
      </c>
      <c r="N12" s="14"/>
      <c r="O12" s="14"/>
      <c r="P12" s="14">
        <f>Table1[[#This Row],[Sale return in MRP
(B)]]*25%</f>
        <v>0</v>
      </c>
      <c r="Q12" s="14"/>
      <c r="R12" s="14"/>
      <c r="T12" s="23">
        <f ca="1">T9-T10</f>
        <v>26824932822.43</v>
      </c>
    </row>
    <row r="13" ht="15.75" hidden="1" spans="1:18">
      <c r="A13" s="10" t="s">
        <v>1137</v>
      </c>
      <c r="B13" s="10" t="s">
        <v>12</v>
      </c>
      <c r="C13" s="11" t="s">
        <v>23</v>
      </c>
      <c r="D13" s="12">
        <v>44537</v>
      </c>
      <c r="E13" s="13">
        <v>162899.94</v>
      </c>
      <c r="F13" s="13">
        <v>0</v>
      </c>
      <c r="G13" s="13">
        <v>0</v>
      </c>
      <c r="H13" s="13">
        <f t="shared" si="0"/>
        <v>868951.18</v>
      </c>
      <c r="I13" s="13">
        <v>162899.94</v>
      </c>
      <c r="J13" s="13">
        <v>0</v>
      </c>
      <c r="K13" s="13">
        <v>0</v>
      </c>
      <c r="L13" s="13">
        <f>L12+Table1[[#This Row],[LR number]]-Table1[[#This Row],[Sales Returns]]-Table1[[#This Row],[AR/AP]]</f>
        <v>868951.18</v>
      </c>
      <c r="M13" s="22" t="s">
        <v>1138</v>
      </c>
      <c r="N13" s="14"/>
      <c r="O13" s="14"/>
      <c r="P13" s="14">
        <f>Table1[[#This Row],[Sale return in MRP
(B)]]*25%</f>
        <v>0</v>
      </c>
      <c r="Q13" s="14"/>
      <c r="R13" s="14"/>
    </row>
    <row r="14" ht="15.75" hidden="1" spans="1:18">
      <c r="A14" s="10" t="s">
        <v>1137</v>
      </c>
      <c r="B14" s="10" t="s">
        <v>12</v>
      </c>
      <c r="C14" s="11" t="s">
        <v>24</v>
      </c>
      <c r="D14" s="12">
        <v>44541</v>
      </c>
      <c r="E14" s="13">
        <v>60009.03</v>
      </c>
      <c r="F14" s="13">
        <v>0</v>
      </c>
      <c r="G14" s="14">
        <v>0</v>
      </c>
      <c r="H14" s="13">
        <f t="shared" si="0"/>
        <v>928960.21</v>
      </c>
      <c r="I14" s="13">
        <v>60009.03</v>
      </c>
      <c r="J14" s="13">
        <v>0</v>
      </c>
      <c r="K14" s="14">
        <v>0</v>
      </c>
      <c r="L14" s="13">
        <f>L13+Table1[[#This Row],[LR number]]-Table1[[#This Row],[Sales Returns]]-Table1[[#This Row],[AR/AP]]</f>
        <v>928960.21</v>
      </c>
      <c r="M14" s="22" t="s">
        <v>1138</v>
      </c>
      <c r="N14" s="14"/>
      <c r="O14" s="14"/>
      <c r="P14" s="14">
        <f>Table1[[#This Row],[Sale return in MRP
(B)]]*25%</f>
        <v>0</v>
      </c>
      <c r="Q14" s="14"/>
      <c r="R14" s="14"/>
    </row>
    <row r="15" ht="15.75" hidden="1" spans="1:18">
      <c r="A15" s="10" t="s">
        <v>1137</v>
      </c>
      <c r="B15" s="10" t="s">
        <v>15</v>
      </c>
      <c r="C15" s="11" t="s">
        <v>25</v>
      </c>
      <c r="D15" s="12">
        <v>44545</v>
      </c>
      <c r="E15" s="13">
        <v>0</v>
      </c>
      <c r="F15" s="13">
        <v>0</v>
      </c>
      <c r="G15" s="13">
        <v>75512</v>
      </c>
      <c r="H15" s="13">
        <f t="shared" si="0"/>
        <v>853448.21</v>
      </c>
      <c r="I15" s="13">
        <v>0</v>
      </c>
      <c r="J15" s="13">
        <v>0</v>
      </c>
      <c r="K15" s="13">
        <v>75512</v>
      </c>
      <c r="L15" s="13">
        <f>L14+Table1[[#This Row],[LR number]]-Table1[[#This Row],[Sales Returns]]-Table1[[#This Row],[AR/AP]]</f>
        <v>853448.21</v>
      </c>
      <c r="M15" s="22" t="s">
        <v>1138</v>
      </c>
      <c r="N15" s="14"/>
      <c r="O15" s="14"/>
      <c r="P15" s="14">
        <f>Table1[[#This Row],[Sale return in MRP
(B)]]*25%</f>
        <v>0</v>
      </c>
      <c r="Q15" s="14"/>
      <c r="R15" s="14"/>
    </row>
    <row r="16" ht="15.75" hidden="1" spans="1:18">
      <c r="A16" s="10" t="s">
        <v>1137</v>
      </c>
      <c r="B16" s="10" t="s">
        <v>12</v>
      </c>
      <c r="C16" s="11" t="s">
        <v>26</v>
      </c>
      <c r="D16" s="12">
        <v>44547</v>
      </c>
      <c r="E16" s="13">
        <v>134599.62</v>
      </c>
      <c r="F16" s="13">
        <v>0</v>
      </c>
      <c r="G16" s="13">
        <v>0</v>
      </c>
      <c r="H16" s="13">
        <f t="shared" si="0"/>
        <v>988047.83</v>
      </c>
      <c r="I16" s="13">
        <v>134599.62</v>
      </c>
      <c r="J16" s="13">
        <v>0</v>
      </c>
      <c r="K16" s="13">
        <v>0</v>
      </c>
      <c r="L16" s="13">
        <f>L15+Table1[[#This Row],[LR number]]-Table1[[#This Row],[Sales Returns]]-Table1[[#This Row],[AR/AP]]</f>
        <v>988047.83</v>
      </c>
      <c r="M16" s="22" t="s">
        <v>1138</v>
      </c>
      <c r="N16" s="14"/>
      <c r="O16" s="14"/>
      <c r="P16" s="14">
        <f>Table1[[#This Row],[Sale return in MRP
(B)]]*25%</f>
        <v>0</v>
      </c>
      <c r="Q16" s="14"/>
      <c r="R16" s="14"/>
    </row>
    <row r="17" ht="15.75" hidden="1" spans="1:18">
      <c r="A17" s="10" t="s">
        <v>1137</v>
      </c>
      <c r="B17" s="10" t="s">
        <v>12</v>
      </c>
      <c r="C17" s="11" t="s">
        <v>27</v>
      </c>
      <c r="D17" s="12">
        <v>44554</v>
      </c>
      <c r="E17" s="13">
        <v>235383.24</v>
      </c>
      <c r="F17" s="13">
        <v>0</v>
      </c>
      <c r="G17" s="13">
        <v>0</v>
      </c>
      <c r="H17" s="13">
        <f t="shared" si="0"/>
        <v>1223431.07</v>
      </c>
      <c r="I17" s="13">
        <v>235383.24</v>
      </c>
      <c r="J17" s="13">
        <v>0</v>
      </c>
      <c r="K17" s="13">
        <v>0</v>
      </c>
      <c r="L17" s="13">
        <f>L16+Table1[[#This Row],[LR number]]-Table1[[#This Row],[Sales Returns]]-Table1[[#This Row],[AR/AP]]</f>
        <v>1223431.07</v>
      </c>
      <c r="M17" s="22" t="s">
        <v>1138</v>
      </c>
      <c r="N17" s="14"/>
      <c r="O17" s="14"/>
      <c r="P17" s="14">
        <f>Table1[[#This Row],[Sale return in MRP
(B)]]*25%</f>
        <v>0</v>
      </c>
      <c r="Q17" s="14"/>
      <c r="R17" s="14"/>
    </row>
    <row r="18" ht="15.75" hidden="1" spans="1:18">
      <c r="A18" s="10" t="s">
        <v>1137</v>
      </c>
      <c r="B18" s="10" t="s">
        <v>15</v>
      </c>
      <c r="C18" s="11" t="s">
        <v>28</v>
      </c>
      <c r="D18" s="12">
        <v>44554</v>
      </c>
      <c r="E18" s="13">
        <v>0</v>
      </c>
      <c r="F18" s="13">
        <v>0</v>
      </c>
      <c r="G18" s="13">
        <v>15957</v>
      </c>
      <c r="H18" s="13">
        <f t="shared" si="0"/>
        <v>1207474.07</v>
      </c>
      <c r="I18" s="13">
        <v>0</v>
      </c>
      <c r="J18" s="13">
        <v>0</v>
      </c>
      <c r="K18" s="13">
        <v>15957</v>
      </c>
      <c r="L18" s="13">
        <f>L17+Table1[[#This Row],[LR number]]-Table1[[#This Row],[Sales Returns]]-Table1[[#This Row],[AR/AP]]</f>
        <v>1207474.07</v>
      </c>
      <c r="M18" s="22" t="s">
        <v>1138</v>
      </c>
      <c r="N18" s="14"/>
      <c r="O18" s="14"/>
      <c r="P18" s="14">
        <f>Table1[[#This Row],[Sale return in MRP
(B)]]*25%</f>
        <v>0</v>
      </c>
      <c r="Q18" s="14"/>
      <c r="R18" s="14"/>
    </row>
    <row r="19" ht="15.75" hidden="1" spans="1:18">
      <c r="A19" s="10" t="s">
        <v>1137</v>
      </c>
      <c r="B19" s="10" t="s">
        <v>12</v>
      </c>
      <c r="C19" s="11" t="s">
        <v>29</v>
      </c>
      <c r="D19" s="12">
        <v>44557</v>
      </c>
      <c r="E19" s="13">
        <v>111010.69</v>
      </c>
      <c r="F19" s="13">
        <v>0</v>
      </c>
      <c r="G19" s="13">
        <v>0</v>
      </c>
      <c r="H19" s="13">
        <f t="shared" si="0"/>
        <v>1318484.76</v>
      </c>
      <c r="I19" s="13">
        <v>111010.69</v>
      </c>
      <c r="J19" s="13">
        <v>0</v>
      </c>
      <c r="K19" s="13">
        <v>0</v>
      </c>
      <c r="L19" s="13">
        <f>L18+Table1[[#This Row],[LR number]]-Table1[[#This Row],[Sales Returns]]-Table1[[#This Row],[AR/AP]]</f>
        <v>1318484.76</v>
      </c>
      <c r="M19" s="22" t="s">
        <v>1138</v>
      </c>
      <c r="N19" s="14"/>
      <c r="O19" s="14"/>
      <c r="P19" s="14">
        <f>Table1[[#This Row],[Sale return in MRP
(B)]]*25%</f>
        <v>0</v>
      </c>
      <c r="Q19" s="14"/>
      <c r="R19" s="14"/>
    </row>
    <row r="20" ht="15.75" hidden="1" spans="1:18">
      <c r="A20" s="10" t="s">
        <v>1137</v>
      </c>
      <c r="B20" s="10" t="s">
        <v>12</v>
      </c>
      <c r="C20" s="11" t="s">
        <v>30</v>
      </c>
      <c r="D20" s="12">
        <v>44561</v>
      </c>
      <c r="E20" s="13">
        <v>50455.08</v>
      </c>
      <c r="F20" s="13">
        <v>0</v>
      </c>
      <c r="G20" s="13">
        <v>0</v>
      </c>
      <c r="H20" s="13">
        <f t="shared" si="0"/>
        <v>1368939.84</v>
      </c>
      <c r="I20" s="13">
        <v>50455.08</v>
      </c>
      <c r="J20" s="13">
        <v>0</v>
      </c>
      <c r="K20" s="13">
        <v>0</v>
      </c>
      <c r="L20" s="13">
        <f>L19+Table1[[#This Row],[LR number]]-Table1[[#This Row],[Sales Returns]]-Table1[[#This Row],[AR/AP]]</f>
        <v>1368939.84</v>
      </c>
      <c r="M20" s="22" t="s">
        <v>1138</v>
      </c>
      <c r="N20" s="14"/>
      <c r="O20" s="14"/>
      <c r="P20" s="14">
        <f>Table1[[#This Row],[Sale return in MRP
(B)]]*25%</f>
        <v>0</v>
      </c>
      <c r="Q20" s="14"/>
      <c r="R20" s="14"/>
    </row>
    <row r="21" ht="15.75" hidden="1" spans="1:18">
      <c r="A21" s="10" t="s">
        <v>1137</v>
      </c>
      <c r="B21" s="10" t="s">
        <v>15</v>
      </c>
      <c r="C21" s="11" t="s">
        <v>31</v>
      </c>
      <c r="D21" s="12">
        <v>44573</v>
      </c>
      <c r="E21" s="13">
        <v>0</v>
      </c>
      <c r="F21" s="13">
        <v>0</v>
      </c>
      <c r="G21" s="13">
        <v>100000</v>
      </c>
      <c r="H21" s="13">
        <f t="shared" si="0"/>
        <v>1268939.84</v>
      </c>
      <c r="I21" s="13">
        <v>0</v>
      </c>
      <c r="J21" s="13">
        <v>0</v>
      </c>
      <c r="K21" s="13">
        <v>100000</v>
      </c>
      <c r="L21" s="13">
        <f>L20+Table1[[#This Row],[LR number]]-Table1[[#This Row],[Sales Returns]]-Table1[[#This Row],[AR/AP]]</f>
        <v>1268939.84</v>
      </c>
      <c r="M21" s="22" t="s">
        <v>1138</v>
      </c>
      <c r="N21" s="14"/>
      <c r="O21" s="14"/>
      <c r="P21" s="14">
        <f>Table1[[#This Row],[Sale return in MRP
(B)]]*25%</f>
        <v>0</v>
      </c>
      <c r="Q21" s="14"/>
      <c r="R21" s="14"/>
    </row>
    <row r="22" ht="15.75" hidden="1" spans="1:18">
      <c r="A22" s="10" t="s">
        <v>1137</v>
      </c>
      <c r="B22" s="10" t="s">
        <v>15</v>
      </c>
      <c r="C22" s="11" t="s">
        <v>32</v>
      </c>
      <c r="D22" s="12">
        <v>44589</v>
      </c>
      <c r="E22" s="13">
        <v>0</v>
      </c>
      <c r="F22" s="13">
        <v>0</v>
      </c>
      <c r="G22" s="13">
        <v>50000</v>
      </c>
      <c r="H22" s="13">
        <f t="shared" si="0"/>
        <v>1218939.84</v>
      </c>
      <c r="I22" s="13">
        <v>0</v>
      </c>
      <c r="J22" s="13">
        <v>0</v>
      </c>
      <c r="K22" s="13">
        <v>50000</v>
      </c>
      <c r="L22" s="13">
        <f>L21+Table1[[#This Row],[LR number]]-Table1[[#This Row],[Sales Returns]]-Table1[[#This Row],[AR/AP]]</f>
        <v>1218939.84</v>
      </c>
      <c r="M22" s="22" t="s">
        <v>1138</v>
      </c>
      <c r="N22" s="14"/>
      <c r="O22" s="14"/>
      <c r="P22" s="14">
        <f>Table1[[#This Row],[Sale return in MRP
(B)]]*25%</f>
        <v>0</v>
      </c>
      <c r="Q22" s="14"/>
      <c r="R22" s="14"/>
    </row>
    <row r="23" ht="15.75" hidden="1" spans="1:18">
      <c r="A23" s="10" t="s">
        <v>1137</v>
      </c>
      <c r="B23" s="10" t="s">
        <v>33</v>
      </c>
      <c r="C23" s="11" t="s">
        <v>34</v>
      </c>
      <c r="D23" s="12">
        <v>44611</v>
      </c>
      <c r="E23" s="13">
        <v>0</v>
      </c>
      <c r="F23" s="13">
        <v>36815.07</v>
      </c>
      <c r="G23" s="13">
        <v>0</v>
      </c>
      <c r="H23" s="13">
        <f t="shared" si="0"/>
        <v>1182124.77</v>
      </c>
      <c r="I23" s="13">
        <v>0</v>
      </c>
      <c r="J23" s="13">
        <v>36815.07</v>
      </c>
      <c r="K23" s="13">
        <v>0</v>
      </c>
      <c r="L23" s="13">
        <f>L22+Table1[[#This Row],[LR number]]-Table1[[#This Row],[Sales Returns]]-Table1[[#This Row],[AR/AP]]</f>
        <v>1182124.77</v>
      </c>
      <c r="M23" s="22" t="s">
        <v>1138</v>
      </c>
      <c r="N23" s="14"/>
      <c r="O23" s="14"/>
      <c r="P23" s="14">
        <f>Table1[[#This Row],[Sale return in MRP
(B)]]*25%</f>
        <v>0</v>
      </c>
      <c r="Q23" s="14"/>
      <c r="R23" s="14"/>
    </row>
    <row r="24" ht="15.75" hidden="1" spans="1:18">
      <c r="A24" s="10" t="s">
        <v>1137</v>
      </c>
      <c r="B24" s="10" t="s">
        <v>33</v>
      </c>
      <c r="C24" s="11" t="s">
        <v>35</v>
      </c>
      <c r="D24" s="12">
        <v>44611</v>
      </c>
      <c r="E24" s="13">
        <v>0</v>
      </c>
      <c r="F24" s="13">
        <v>35992.28</v>
      </c>
      <c r="G24" s="13">
        <v>0</v>
      </c>
      <c r="H24" s="13">
        <f t="shared" si="0"/>
        <v>1146132.49</v>
      </c>
      <c r="I24" s="13">
        <v>0</v>
      </c>
      <c r="J24" s="13">
        <v>35992.28</v>
      </c>
      <c r="K24" s="13">
        <v>0</v>
      </c>
      <c r="L24" s="13">
        <f>L23+Table1[[#This Row],[LR number]]-Table1[[#This Row],[Sales Returns]]-Table1[[#This Row],[AR/AP]]</f>
        <v>1146132.49</v>
      </c>
      <c r="M24" s="22" t="s">
        <v>1138</v>
      </c>
      <c r="N24" s="14"/>
      <c r="O24" s="14"/>
      <c r="P24" s="14">
        <f>Table1[[#This Row],[Sale return in MRP
(B)]]*25%</f>
        <v>0</v>
      </c>
      <c r="Q24" s="14"/>
      <c r="R24" s="14"/>
    </row>
    <row r="25" ht="15.75" hidden="1" spans="1:18">
      <c r="A25" s="10" t="s">
        <v>1137</v>
      </c>
      <c r="B25" s="10" t="s">
        <v>33</v>
      </c>
      <c r="C25" s="11" t="s">
        <v>36</v>
      </c>
      <c r="D25" s="12">
        <v>44611</v>
      </c>
      <c r="E25" s="13">
        <v>0</v>
      </c>
      <c r="F25" s="13">
        <v>37003.56</v>
      </c>
      <c r="G25" s="13">
        <v>0</v>
      </c>
      <c r="H25" s="13">
        <f t="shared" si="0"/>
        <v>1109128.93</v>
      </c>
      <c r="I25" s="13">
        <v>0</v>
      </c>
      <c r="J25" s="13">
        <v>37003.56</v>
      </c>
      <c r="K25" s="13">
        <v>0</v>
      </c>
      <c r="L25" s="13">
        <f>L24+Table1[[#This Row],[LR number]]-Table1[[#This Row],[Sales Returns]]-Table1[[#This Row],[AR/AP]]</f>
        <v>1109128.93</v>
      </c>
      <c r="M25" s="22" t="s">
        <v>1138</v>
      </c>
      <c r="N25" s="14"/>
      <c r="O25" s="14"/>
      <c r="P25" s="14">
        <f>Table1[[#This Row],[Sale return in MRP
(B)]]*25%</f>
        <v>0</v>
      </c>
      <c r="Q25" s="14"/>
      <c r="R25" s="14"/>
    </row>
    <row r="26" ht="15.75" hidden="1" spans="1:18">
      <c r="A26" s="10" t="s">
        <v>1137</v>
      </c>
      <c r="B26" s="10" t="s">
        <v>33</v>
      </c>
      <c r="C26" s="11" t="s">
        <v>37</v>
      </c>
      <c r="D26" s="12">
        <v>44617</v>
      </c>
      <c r="E26" s="13">
        <v>0</v>
      </c>
      <c r="F26" s="13">
        <v>37376.84</v>
      </c>
      <c r="G26" s="13">
        <v>0</v>
      </c>
      <c r="H26" s="13">
        <f t="shared" si="0"/>
        <v>1071752.09</v>
      </c>
      <c r="I26" s="13">
        <v>0</v>
      </c>
      <c r="J26" s="13">
        <v>37376.84</v>
      </c>
      <c r="K26" s="13">
        <v>0</v>
      </c>
      <c r="L26" s="13">
        <f>L25+Table1[[#This Row],[LR number]]-Table1[[#This Row],[Sales Returns]]-Table1[[#This Row],[AR/AP]]</f>
        <v>1071752.09</v>
      </c>
      <c r="M26" s="22" t="s">
        <v>1138</v>
      </c>
      <c r="N26" s="14"/>
      <c r="O26" s="14"/>
      <c r="P26" s="14">
        <f>Table1[[#This Row],[Sale return in MRP
(B)]]*25%</f>
        <v>0</v>
      </c>
      <c r="Q26" s="14"/>
      <c r="R26" s="14"/>
    </row>
    <row r="27" ht="15.75" hidden="1" spans="1:18">
      <c r="A27" s="10" t="s">
        <v>1137</v>
      </c>
      <c r="B27" s="10" t="s">
        <v>33</v>
      </c>
      <c r="C27" s="11" t="s">
        <v>38</v>
      </c>
      <c r="D27" s="12">
        <v>44617</v>
      </c>
      <c r="E27" s="13">
        <v>0</v>
      </c>
      <c r="F27" s="13">
        <v>35170.96</v>
      </c>
      <c r="G27" s="13">
        <v>0</v>
      </c>
      <c r="H27" s="13">
        <f t="shared" si="0"/>
        <v>1036581.13</v>
      </c>
      <c r="I27" s="13">
        <v>0</v>
      </c>
      <c r="J27" s="13">
        <v>35170.96</v>
      </c>
      <c r="K27" s="13">
        <v>0</v>
      </c>
      <c r="L27" s="13">
        <f>L26+Table1[[#This Row],[LR number]]-Table1[[#This Row],[Sales Returns]]-Table1[[#This Row],[AR/AP]]</f>
        <v>1036581.13</v>
      </c>
      <c r="M27" s="22" t="s">
        <v>1138</v>
      </c>
      <c r="N27" s="14"/>
      <c r="O27" s="14"/>
      <c r="P27" s="14">
        <f>Table1[[#This Row],[Sale return in MRP
(B)]]*25%</f>
        <v>0</v>
      </c>
      <c r="Q27" s="14"/>
      <c r="R27" s="14"/>
    </row>
    <row r="28" ht="15.75" hidden="1" spans="1:18">
      <c r="A28" s="10" t="s">
        <v>1137</v>
      </c>
      <c r="B28" s="10" t="s">
        <v>33</v>
      </c>
      <c r="C28" s="11" t="s">
        <v>39</v>
      </c>
      <c r="D28" s="12">
        <v>44617</v>
      </c>
      <c r="E28" s="13">
        <v>0</v>
      </c>
      <c r="F28" s="13">
        <v>36243.58</v>
      </c>
      <c r="G28" s="13">
        <v>0</v>
      </c>
      <c r="H28" s="13">
        <f t="shared" si="0"/>
        <v>1000337.55</v>
      </c>
      <c r="I28" s="13">
        <v>0</v>
      </c>
      <c r="J28" s="13">
        <v>36243.58</v>
      </c>
      <c r="K28" s="13">
        <v>0</v>
      </c>
      <c r="L28" s="13">
        <f>L27+Table1[[#This Row],[LR number]]-Table1[[#This Row],[Sales Returns]]-Table1[[#This Row],[AR/AP]]</f>
        <v>1000337.55</v>
      </c>
      <c r="M28" s="22" t="s">
        <v>1138</v>
      </c>
      <c r="N28" s="14"/>
      <c r="O28" s="14"/>
      <c r="P28" s="14">
        <f>Table1[[#This Row],[Sale return in MRP
(B)]]*25%</f>
        <v>0</v>
      </c>
      <c r="Q28" s="14"/>
      <c r="R28" s="14"/>
    </row>
    <row r="29" ht="15.75" hidden="1" spans="1:18">
      <c r="A29" s="10" t="s">
        <v>1137</v>
      </c>
      <c r="B29" s="10" t="s">
        <v>33</v>
      </c>
      <c r="C29" s="11" t="s">
        <v>40</v>
      </c>
      <c r="D29" s="12">
        <v>44617</v>
      </c>
      <c r="E29" s="13">
        <v>0</v>
      </c>
      <c r="F29" s="13">
        <v>36291.49</v>
      </c>
      <c r="G29" s="13">
        <v>0</v>
      </c>
      <c r="H29" s="13">
        <f t="shared" si="0"/>
        <v>964046.06</v>
      </c>
      <c r="I29" s="13">
        <v>0</v>
      </c>
      <c r="J29" s="13">
        <v>36291.49</v>
      </c>
      <c r="K29" s="13">
        <v>0</v>
      </c>
      <c r="L29" s="13">
        <f>L28+Table1[[#This Row],[LR number]]-Table1[[#This Row],[Sales Returns]]-Table1[[#This Row],[AR/AP]]</f>
        <v>964046.06</v>
      </c>
      <c r="M29" s="22" t="s">
        <v>1138</v>
      </c>
      <c r="N29" s="14"/>
      <c r="O29" s="14"/>
      <c r="P29" s="14">
        <f>Table1[[#This Row],[Sale return in MRP
(B)]]*25%</f>
        <v>0</v>
      </c>
      <c r="Q29" s="14"/>
      <c r="R29" s="14"/>
    </row>
    <row r="30" ht="15.75" hidden="1" spans="1:18">
      <c r="A30" s="10" t="s">
        <v>1137</v>
      </c>
      <c r="B30" s="10" t="s">
        <v>33</v>
      </c>
      <c r="C30" s="11" t="s">
        <v>41</v>
      </c>
      <c r="D30" s="12">
        <v>44617</v>
      </c>
      <c r="E30" s="13">
        <v>0</v>
      </c>
      <c r="F30" s="13">
        <v>36767.21</v>
      </c>
      <c r="G30" s="13">
        <v>0</v>
      </c>
      <c r="H30" s="13">
        <f t="shared" si="0"/>
        <v>927278.85</v>
      </c>
      <c r="I30" s="13">
        <v>0</v>
      </c>
      <c r="J30" s="13">
        <v>36767.21</v>
      </c>
      <c r="K30" s="13">
        <v>0</v>
      </c>
      <c r="L30" s="13">
        <f>L29+Table1[[#This Row],[LR number]]-Table1[[#This Row],[Sales Returns]]-Table1[[#This Row],[AR/AP]]</f>
        <v>927278.85</v>
      </c>
      <c r="M30" s="22" t="s">
        <v>1138</v>
      </c>
      <c r="N30" s="14"/>
      <c r="O30" s="14"/>
      <c r="P30" s="14">
        <f>Table1[[#This Row],[Sale return in MRP
(B)]]*25%</f>
        <v>0</v>
      </c>
      <c r="Q30" s="14"/>
      <c r="R30" s="14"/>
    </row>
    <row r="31" ht="15.75" hidden="1" spans="1:18">
      <c r="A31" s="10" t="s">
        <v>1137</v>
      </c>
      <c r="B31" s="10" t="s">
        <v>15</v>
      </c>
      <c r="C31" s="11" t="s">
        <v>42</v>
      </c>
      <c r="D31" s="12">
        <v>44621</v>
      </c>
      <c r="E31" s="13">
        <v>0</v>
      </c>
      <c r="F31" s="13">
        <v>0</v>
      </c>
      <c r="G31" s="13">
        <v>50000</v>
      </c>
      <c r="H31" s="13">
        <f t="shared" si="0"/>
        <v>877278.85</v>
      </c>
      <c r="I31" s="13">
        <v>0</v>
      </c>
      <c r="J31" s="13">
        <v>0</v>
      </c>
      <c r="K31" s="13">
        <v>50000</v>
      </c>
      <c r="L31" s="13">
        <f>L30+Table1[[#This Row],[LR number]]-Table1[[#This Row],[Sales Returns]]-Table1[[#This Row],[AR/AP]]</f>
        <v>877278.85</v>
      </c>
      <c r="M31" s="22" t="s">
        <v>1138</v>
      </c>
      <c r="N31" s="14"/>
      <c r="O31" s="14"/>
      <c r="P31" s="14">
        <f>Table1[[#This Row],[Sale return in MRP
(B)]]*25%</f>
        <v>0</v>
      </c>
      <c r="Q31" s="14"/>
      <c r="R31" s="14"/>
    </row>
    <row r="32" ht="15.75" hidden="1" spans="1:18">
      <c r="A32" s="10" t="s">
        <v>1137</v>
      </c>
      <c r="B32" s="10" t="s">
        <v>33</v>
      </c>
      <c r="C32" s="11" t="s">
        <v>43</v>
      </c>
      <c r="D32" s="12">
        <v>44625</v>
      </c>
      <c r="E32" s="13">
        <v>0</v>
      </c>
      <c r="F32" s="13">
        <v>35923.45</v>
      </c>
      <c r="G32" s="13">
        <v>0</v>
      </c>
      <c r="H32" s="13">
        <f t="shared" si="0"/>
        <v>841355.4</v>
      </c>
      <c r="I32" s="13">
        <v>0</v>
      </c>
      <c r="J32" s="13">
        <v>35923.45</v>
      </c>
      <c r="K32" s="13">
        <v>0</v>
      </c>
      <c r="L32" s="13">
        <f>L31+Table1[[#This Row],[LR number]]-Table1[[#This Row],[Sales Returns]]-Table1[[#This Row],[AR/AP]]</f>
        <v>841355.4</v>
      </c>
      <c r="M32" s="22" t="s">
        <v>1138</v>
      </c>
      <c r="N32" s="14"/>
      <c r="O32" s="14"/>
      <c r="P32" s="14">
        <f>Table1[[#This Row],[Sale return in MRP
(B)]]*25%</f>
        <v>0</v>
      </c>
      <c r="Q32" s="14"/>
      <c r="R32" s="14"/>
    </row>
    <row r="33" ht="15.75" hidden="1" spans="1:18">
      <c r="A33" s="10" t="s">
        <v>1137</v>
      </c>
      <c r="B33" s="10" t="s">
        <v>33</v>
      </c>
      <c r="C33" s="11" t="s">
        <v>44</v>
      </c>
      <c r="D33" s="12">
        <v>44627</v>
      </c>
      <c r="E33" s="13">
        <v>0</v>
      </c>
      <c r="F33" s="13">
        <v>37466.54</v>
      </c>
      <c r="G33" s="13">
        <v>0</v>
      </c>
      <c r="H33" s="13">
        <f t="shared" si="0"/>
        <v>803888.86</v>
      </c>
      <c r="I33" s="13">
        <v>0</v>
      </c>
      <c r="J33" s="13">
        <v>37466.54</v>
      </c>
      <c r="K33" s="13">
        <v>0</v>
      </c>
      <c r="L33" s="13">
        <f>L32+Table1[[#This Row],[LR number]]-Table1[[#This Row],[Sales Returns]]-Table1[[#This Row],[AR/AP]]</f>
        <v>803888.86</v>
      </c>
      <c r="M33" s="22" t="s">
        <v>1138</v>
      </c>
      <c r="N33" s="14"/>
      <c r="O33" s="14"/>
      <c r="P33" s="14">
        <f>Table1[[#This Row],[Sale return in MRP
(B)]]*25%</f>
        <v>0</v>
      </c>
      <c r="Q33" s="14"/>
      <c r="R33" s="14"/>
    </row>
    <row r="34" ht="15.75" hidden="1" spans="1:18">
      <c r="A34" s="10" t="s">
        <v>1137</v>
      </c>
      <c r="B34" s="10" t="s">
        <v>33</v>
      </c>
      <c r="C34" s="11" t="s">
        <v>45</v>
      </c>
      <c r="D34" s="12">
        <v>44629</v>
      </c>
      <c r="E34" s="13">
        <v>0</v>
      </c>
      <c r="F34" s="13">
        <v>37185.34</v>
      </c>
      <c r="G34" s="13">
        <v>0</v>
      </c>
      <c r="H34" s="13">
        <f t="shared" si="0"/>
        <v>766703.52</v>
      </c>
      <c r="I34" s="13">
        <v>0</v>
      </c>
      <c r="J34" s="13">
        <v>37185.34</v>
      </c>
      <c r="K34" s="13">
        <v>0</v>
      </c>
      <c r="L34" s="13">
        <f>L33+Table1[[#This Row],[LR number]]-Table1[[#This Row],[Sales Returns]]-Table1[[#This Row],[AR/AP]]</f>
        <v>766703.52</v>
      </c>
      <c r="M34" s="22" t="s">
        <v>1138</v>
      </c>
      <c r="N34" s="14"/>
      <c r="O34" s="14"/>
      <c r="P34" s="14">
        <f>Table1[[#This Row],[Sale return in MRP
(B)]]*25%</f>
        <v>0</v>
      </c>
      <c r="Q34" s="14"/>
      <c r="R34" s="14"/>
    </row>
    <row r="35" ht="15.75" hidden="1" spans="1:18">
      <c r="A35" s="10" t="s">
        <v>1137</v>
      </c>
      <c r="B35" s="10" t="s">
        <v>33</v>
      </c>
      <c r="C35" s="11" t="s">
        <v>46</v>
      </c>
      <c r="D35" s="12">
        <v>44630</v>
      </c>
      <c r="E35" s="13">
        <v>0</v>
      </c>
      <c r="F35" s="13">
        <v>37337.17</v>
      </c>
      <c r="G35" s="13">
        <v>0</v>
      </c>
      <c r="H35" s="13">
        <f t="shared" si="0"/>
        <v>729366.35</v>
      </c>
      <c r="I35" s="13">
        <v>0</v>
      </c>
      <c r="J35" s="13">
        <v>37337.17</v>
      </c>
      <c r="K35" s="13">
        <v>0</v>
      </c>
      <c r="L35" s="13">
        <f>L34+Table1[[#This Row],[LR number]]-Table1[[#This Row],[Sales Returns]]-Table1[[#This Row],[AR/AP]]</f>
        <v>729366.35</v>
      </c>
      <c r="M35" s="22" t="s">
        <v>1138</v>
      </c>
      <c r="N35" s="14"/>
      <c r="O35" s="14"/>
      <c r="P35" s="14">
        <f>Table1[[#This Row],[Sale return in MRP
(B)]]*25%</f>
        <v>0</v>
      </c>
      <c r="Q35" s="14"/>
      <c r="R35" s="14"/>
    </row>
    <row r="36" ht="15.75" hidden="1" spans="1:18">
      <c r="A36" s="10" t="s">
        <v>1137</v>
      </c>
      <c r="B36" s="10" t="s">
        <v>33</v>
      </c>
      <c r="C36" s="11" t="s">
        <v>47</v>
      </c>
      <c r="D36" s="12">
        <v>44631</v>
      </c>
      <c r="E36" s="13">
        <v>0</v>
      </c>
      <c r="F36" s="13">
        <v>37315.51</v>
      </c>
      <c r="G36" s="13">
        <v>0</v>
      </c>
      <c r="H36" s="13">
        <f t="shared" si="0"/>
        <v>692050.84</v>
      </c>
      <c r="I36" s="13">
        <v>0</v>
      </c>
      <c r="J36" s="13">
        <v>37315.51</v>
      </c>
      <c r="K36" s="13">
        <v>0</v>
      </c>
      <c r="L36" s="13">
        <f>L35+Table1[[#This Row],[LR number]]-Table1[[#This Row],[Sales Returns]]-Table1[[#This Row],[AR/AP]]</f>
        <v>692050.84</v>
      </c>
      <c r="M36" s="22" t="s">
        <v>1138</v>
      </c>
      <c r="N36" s="14"/>
      <c r="O36" s="14"/>
      <c r="P36" s="14">
        <f>Table1[[#This Row],[Sale return in MRP
(B)]]*25%</f>
        <v>0</v>
      </c>
      <c r="Q36" s="14"/>
      <c r="R36" s="14"/>
    </row>
    <row r="37" ht="15.75" hidden="1" spans="1:18">
      <c r="A37" s="10" t="s">
        <v>1137</v>
      </c>
      <c r="B37" s="10" t="s">
        <v>33</v>
      </c>
      <c r="C37" s="11" t="s">
        <v>48</v>
      </c>
      <c r="D37" s="12">
        <v>44636</v>
      </c>
      <c r="E37" s="13">
        <v>0</v>
      </c>
      <c r="F37" s="13">
        <v>37720.03</v>
      </c>
      <c r="G37" s="13">
        <v>0</v>
      </c>
      <c r="H37" s="13">
        <f t="shared" si="0"/>
        <v>654330.81</v>
      </c>
      <c r="I37" s="13">
        <v>0</v>
      </c>
      <c r="J37" s="13">
        <v>37720.03</v>
      </c>
      <c r="K37" s="13">
        <v>0</v>
      </c>
      <c r="L37" s="13">
        <f>L36+Table1[[#This Row],[LR number]]-Table1[[#This Row],[Sales Returns]]-Table1[[#This Row],[AR/AP]]</f>
        <v>654330.81</v>
      </c>
      <c r="M37" s="22" t="s">
        <v>1138</v>
      </c>
      <c r="N37" s="14"/>
      <c r="O37" s="14"/>
      <c r="P37" s="14">
        <f>Table1[[#This Row],[Sale return in MRP
(B)]]*25%</f>
        <v>0</v>
      </c>
      <c r="Q37" s="14"/>
      <c r="R37" s="14"/>
    </row>
    <row r="38" ht="15.75" hidden="1" spans="1:18">
      <c r="A38" s="10" t="s">
        <v>1137</v>
      </c>
      <c r="B38" s="10" t="s">
        <v>15</v>
      </c>
      <c r="C38" s="11" t="s">
        <v>49</v>
      </c>
      <c r="D38" s="12">
        <v>44638</v>
      </c>
      <c r="E38" s="13">
        <v>0</v>
      </c>
      <c r="F38" s="13">
        <v>0</v>
      </c>
      <c r="G38" s="13">
        <v>100000</v>
      </c>
      <c r="H38" s="13">
        <f t="shared" si="0"/>
        <v>554330.81</v>
      </c>
      <c r="I38" s="13">
        <v>0</v>
      </c>
      <c r="J38" s="13">
        <v>0</v>
      </c>
      <c r="K38" s="13">
        <v>100000</v>
      </c>
      <c r="L38" s="13">
        <f>L37+Table1[[#This Row],[LR number]]-Table1[[#This Row],[Sales Returns]]-Table1[[#This Row],[AR/AP]]</f>
        <v>554330.81</v>
      </c>
      <c r="M38" s="22" t="s">
        <v>1138</v>
      </c>
      <c r="N38" s="14"/>
      <c r="O38" s="14"/>
      <c r="P38" s="14">
        <f>Table1[[#This Row],[Sale return in MRP
(B)]]*25%</f>
        <v>0</v>
      </c>
      <c r="Q38" s="14"/>
      <c r="R38" s="14"/>
    </row>
    <row r="39" ht="15.75" hidden="1" spans="1:18">
      <c r="A39" s="10" t="s">
        <v>1137</v>
      </c>
      <c r="B39" s="10" t="s">
        <v>33</v>
      </c>
      <c r="C39" s="11" t="s">
        <v>50</v>
      </c>
      <c r="D39" s="12">
        <v>44645</v>
      </c>
      <c r="E39" s="13">
        <v>0</v>
      </c>
      <c r="F39" s="13">
        <v>37245.68</v>
      </c>
      <c r="G39" s="13">
        <v>0</v>
      </c>
      <c r="H39" s="13">
        <f t="shared" si="0"/>
        <v>517085.13</v>
      </c>
      <c r="I39" s="13">
        <v>0</v>
      </c>
      <c r="J39" s="13">
        <v>37245.68</v>
      </c>
      <c r="K39" s="13">
        <v>0</v>
      </c>
      <c r="L39" s="13">
        <f>L38+Table1[[#This Row],[LR number]]-Table1[[#This Row],[Sales Returns]]-Table1[[#This Row],[AR/AP]]</f>
        <v>517085.13</v>
      </c>
      <c r="M39" s="22" t="s">
        <v>1138</v>
      </c>
      <c r="N39" s="14"/>
      <c r="O39" s="14"/>
      <c r="P39" s="14">
        <f>Table1[[#This Row],[Sale return in MRP
(B)]]*25%</f>
        <v>0</v>
      </c>
      <c r="Q39" s="14"/>
      <c r="R39" s="14"/>
    </row>
    <row r="40" ht="15.75" hidden="1" spans="1:18">
      <c r="A40" s="10" t="s">
        <v>1137</v>
      </c>
      <c r="B40" s="10" t="s">
        <v>15</v>
      </c>
      <c r="C40" s="11" t="s">
        <v>51</v>
      </c>
      <c r="D40" s="12">
        <v>44645</v>
      </c>
      <c r="E40" s="13">
        <v>0</v>
      </c>
      <c r="F40" s="13">
        <v>0</v>
      </c>
      <c r="G40" s="13">
        <v>100000</v>
      </c>
      <c r="H40" s="13">
        <f t="shared" si="0"/>
        <v>417085.13</v>
      </c>
      <c r="I40" s="13">
        <v>0</v>
      </c>
      <c r="J40" s="13">
        <v>0</v>
      </c>
      <c r="K40" s="13">
        <v>100000</v>
      </c>
      <c r="L40" s="13">
        <f>L39+Table1[[#This Row],[LR number]]-Table1[[#This Row],[Sales Returns]]-Table1[[#This Row],[AR/AP]]</f>
        <v>417085.13</v>
      </c>
      <c r="M40" s="22" t="s">
        <v>1138</v>
      </c>
      <c r="N40" s="14"/>
      <c r="O40" s="14"/>
      <c r="P40" s="14">
        <f>Table1[[#This Row],[Sale return in MRP
(B)]]*25%</f>
        <v>0</v>
      </c>
      <c r="Q40" s="14"/>
      <c r="R40" s="14"/>
    </row>
    <row r="41" ht="15.75" hidden="1" spans="1:18">
      <c r="A41" s="10" t="s">
        <v>1137</v>
      </c>
      <c r="B41" s="10" t="s">
        <v>15</v>
      </c>
      <c r="C41" s="11" t="s">
        <v>52</v>
      </c>
      <c r="D41" s="12">
        <v>44650</v>
      </c>
      <c r="E41" s="13">
        <v>0</v>
      </c>
      <c r="F41" s="13">
        <v>0</v>
      </c>
      <c r="G41" s="13">
        <v>100000</v>
      </c>
      <c r="H41" s="13">
        <f t="shared" si="0"/>
        <v>317085.13</v>
      </c>
      <c r="I41" s="13">
        <v>0</v>
      </c>
      <c r="J41" s="13">
        <v>0</v>
      </c>
      <c r="K41" s="13">
        <v>100000</v>
      </c>
      <c r="L41" s="13">
        <f>L40+Table1[[#This Row],[LR number]]-Table1[[#This Row],[Sales Returns]]-Table1[[#This Row],[AR/AP]]</f>
        <v>317085.13</v>
      </c>
      <c r="M41" s="22" t="s">
        <v>1138</v>
      </c>
      <c r="N41" s="14"/>
      <c r="O41" s="14"/>
      <c r="P41" s="14">
        <f>Table1[[#This Row],[Sale return in MRP
(B)]]*25%</f>
        <v>0</v>
      </c>
      <c r="Q41" s="14"/>
      <c r="R41" s="14"/>
    </row>
    <row r="42" ht="15.75" hidden="1" spans="1:18">
      <c r="A42" s="10" t="s">
        <v>1137</v>
      </c>
      <c r="B42" s="10" t="s">
        <v>15</v>
      </c>
      <c r="C42" s="11" t="s">
        <v>53</v>
      </c>
      <c r="D42" s="12">
        <v>44663</v>
      </c>
      <c r="E42" s="13">
        <v>0</v>
      </c>
      <c r="F42" s="13">
        <v>0</v>
      </c>
      <c r="G42" s="13">
        <v>50000</v>
      </c>
      <c r="H42" s="13">
        <f t="shared" si="0"/>
        <v>267085.13</v>
      </c>
      <c r="I42" s="13">
        <v>0</v>
      </c>
      <c r="J42" s="13">
        <v>0</v>
      </c>
      <c r="K42" s="13">
        <v>50000</v>
      </c>
      <c r="L42" s="13">
        <f>L41+Table1[[#This Row],[LR number]]-Table1[[#This Row],[Sales Returns]]-Table1[[#This Row],[AR/AP]]</f>
        <v>267085.13</v>
      </c>
      <c r="M42" s="22" t="s">
        <v>1138</v>
      </c>
      <c r="N42" s="14"/>
      <c r="O42" s="14"/>
      <c r="P42" s="14">
        <f>Table1[[#This Row],[Sale return in MRP
(B)]]*25%</f>
        <v>0</v>
      </c>
      <c r="Q42" s="14"/>
      <c r="R42" s="14"/>
    </row>
    <row r="43" ht="15.75" hidden="1" spans="1:18">
      <c r="A43" s="10" t="s">
        <v>1137</v>
      </c>
      <c r="B43" s="10" t="s">
        <v>12</v>
      </c>
      <c r="C43" s="11" t="s">
        <v>54</v>
      </c>
      <c r="D43" s="12">
        <v>44670</v>
      </c>
      <c r="E43" s="13">
        <v>135389.95</v>
      </c>
      <c r="F43" s="13">
        <v>0</v>
      </c>
      <c r="G43" s="13">
        <v>0</v>
      </c>
      <c r="H43" s="13">
        <f t="shared" si="0"/>
        <v>402475.08</v>
      </c>
      <c r="I43" s="13">
        <v>135389.95</v>
      </c>
      <c r="J43" s="13">
        <v>0</v>
      </c>
      <c r="K43" s="13">
        <v>0</v>
      </c>
      <c r="L43" s="13">
        <f>L42+Table1[[#This Row],[LR number]]-Table1[[#This Row],[Sales Returns]]-Table1[[#This Row],[AR/AP]]</f>
        <v>402475.08</v>
      </c>
      <c r="M43" s="22" t="s">
        <v>1138</v>
      </c>
      <c r="N43" s="14"/>
      <c r="O43" s="14"/>
      <c r="P43" s="14">
        <f>Table1[[#This Row],[Sale return in MRP
(B)]]*25%</f>
        <v>0</v>
      </c>
      <c r="Q43" s="14"/>
      <c r="R43" s="14"/>
    </row>
    <row r="44" ht="15.75" hidden="1" spans="1:18">
      <c r="A44" s="10" t="s">
        <v>1137</v>
      </c>
      <c r="B44" s="10" t="s">
        <v>33</v>
      </c>
      <c r="C44" s="11" t="s">
        <v>55</v>
      </c>
      <c r="D44" s="12">
        <v>44671</v>
      </c>
      <c r="E44" s="13">
        <v>0</v>
      </c>
      <c r="F44" s="13">
        <v>37702.83</v>
      </c>
      <c r="G44" s="13">
        <v>0</v>
      </c>
      <c r="H44" s="13">
        <f t="shared" si="0"/>
        <v>364772.25</v>
      </c>
      <c r="I44" s="13">
        <v>0</v>
      </c>
      <c r="J44" s="13">
        <v>37702.83</v>
      </c>
      <c r="K44" s="13">
        <v>0</v>
      </c>
      <c r="L44" s="13">
        <f>L43+Table1[[#This Row],[LR number]]-Table1[[#This Row],[Sales Returns]]-Table1[[#This Row],[AR/AP]]</f>
        <v>364772.25</v>
      </c>
      <c r="M44" s="22" t="s">
        <v>1138</v>
      </c>
      <c r="N44" s="14"/>
      <c r="O44" s="14"/>
      <c r="P44" s="14">
        <f>Table1[[#This Row],[Sale return in MRP
(B)]]*25%</f>
        <v>0</v>
      </c>
      <c r="Q44" s="14"/>
      <c r="R44" s="14"/>
    </row>
    <row r="45" ht="15.75" hidden="1" spans="1:18">
      <c r="A45" s="10" t="s">
        <v>1137</v>
      </c>
      <c r="B45" s="10" t="s">
        <v>33</v>
      </c>
      <c r="C45" s="11" t="s">
        <v>56</v>
      </c>
      <c r="D45" s="12">
        <v>44671</v>
      </c>
      <c r="E45" s="13">
        <v>0</v>
      </c>
      <c r="F45" s="13">
        <v>36526.45</v>
      </c>
      <c r="G45" s="13">
        <v>0</v>
      </c>
      <c r="H45" s="13">
        <f t="shared" si="0"/>
        <v>328245.8</v>
      </c>
      <c r="I45" s="13">
        <v>0</v>
      </c>
      <c r="J45" s="13">
        <v>36526.45</v>
      </c>
      <c r="K45" s="13">
        <v>0</v>
      </c>
      <c r="L45" s="13">
        <f>L44+Table1[[#This Row],[LR number]]-Table1[[#This Row],[Sales Returns]]-Table1[[#This Row],[AR/AP]]</f>
        <v>328245.8</v>
      </c>
      <c r="M45" s="22" t="s">
        <v>1138</v>
      </c>
      <c r="N45" s="14"/>
      <c r="O45" s="14"/>
      <c r="P45" s="14">
        <f>Table1[[#This Row],[Sale return in MRP
(B)]]*25%</f>
        <v>0</v>
      </c>
      <c r="Q45" s="14"/>
      <c r="R45" s="14"/>
    </row>
    <row r="46" ht="15.75" hidden="1" spans="1:18">
      <c r="A46" s="10" t="s">
        <v>1137</v>
      </c>
      <c r="B46" s="10" t="s">
        <v>33</v>
      </c>
      <c r="C46" s="11" t="s">
        <v>57</v>
      </c>
      <c r="D46" s="12">
        <v>44671</v>
      </c>
      <c r="E46" s="13">
        <v>0</v>
      </c>
      <c r="F46" s="13">
        <v>39849.38</v>
      </c>
      <c r="G46" s="13">
        <v>0</v>
      </c>
      <c r="H46" s="13">
        <f t="shared" si="0"/>
        <v>288396.42</v>
      </c>
      <c r="I46" s="13">
        <v>0</v>
      </c>
      <c r="J46" s="13">
        <v>39849.38</v>
      </c>
      <c r="K46" s="13">
        <v>0</v>
      </c>
      <c r="L46" s="13">
        <f>L45+Table1[[#This Row],[LR number]]-Table1[[#This Row],[Sales Returns]]-Table1[[#This Row],[AR/AP]]</f>
        <v>288396.42</v>
      </c>
      <c r="M46" s="22" t="s">
        <v>1138</v>
      </c>
      <c r="N46" s="14"/>
      <c r="O46" s="14"/>
      <c r="P46" s="14">
        <f>Table1[[#This Row],[Sale return in MRP
(B)]]*25%</f>
        <v>0</v>
      </c>
      <c r="Q46" s="14"/>
      <c r="R46" s="14"/>
    </row>
    <row r="47" ht="15.75" hidden="1" spans="1:18">
      <c r="A47" s="10" t="s">
        <v>1137</v>
      </c>
      <c r="B47" s="10" t="s">
        <v>12</v>
      </c>
      <c r="C47" s="11" t="s">
        <v>58</v>
      </c>
      <c r="D47" s="12">
        <v>44672</v>
      </c>
      <c r="E47" s="13">
        <v>175442.53</v>
      </c>
      <c r="F47" s="13">
        <v>0</v>
      </c>
      <c r="G47" s="13">
        <v>0</v>
      </c>
      <c r="H47" s="13">
        <f t="shared" si="0"/>
        <v>463838.95</v>
      </c>
      <c r="I47" s="13">
        <v>175442.53</v>
      </c>
      <c r="J47" s="13">
        <v>0</v>
      </c>
      <c r="K47" s="13">
        <v>0</v>
      </c>
      <c r="L47" s="13">
        <f>L46+Table1[[#This Row],[LR number]]-Table1[[#This Row],[Sales Returns]]-Table1[[#This Row],[AR/AP]]</f>
        <v>463838.95</v>
      </c>
      <c r="M47" s="22" t="s">
        <v>1138</v>
      </c>
      <c r="N47" s="14"/>
      <c r="O47" s="14"/>
      <c r="P47" s="14">
        <f>Table1[[#This Row],[Sale return in MRP
(B)]]*25%</f>
        <v>0</v>
      </c>
      <c r="Q47" s="14"/>
      <c r="R47" s="14"/>
    </row>
    <row r="48" ht="15.75" hidden="1" spans="1:18">
      <c r="A48" s="10" t="s">
        <v>1137</v>
      </c>
      <c r="B48" s="10" t="s">
        <v>12</v>
      </c>
      <c r="C48" s="11" t="s">
        <v>59</v>
      </c>
      <c r="D48" s="12">
        <v>44679</v>
      </c>
      <c r="E48" s="13">
        <v>198540.24</v>
      </c>
      <c r="F48" s="13">
        <v>0</v>
      </c>
      <c r="G48" s="13">
        <v>0</v>
      </c>
      <c r="H48" s="13">
        <f t="shared" si="0"/>
        <v>662379.19</v>
      </c>
      <c r="I48" s="13">
        <v>198540.24</v>
      </c>
      <c r="J48" s="13">
        <v>0</v>
      </c>
      <c r="K48" s="13">
        <v>0</v>
      </c>
      <c r="L48" s="13">
        <f>L47+Table1[[#This Row],[LR number]]-Table1[[#This Row],[Sales Returns]]-Table1[[#This Row],[AR/AP]]</f>
        <v>662379.19</v>
      </c>
      <c r="M48" s="22" t="s">
        <v>1138</v>
      </c>
      <c r="N48" s="14"/>
      <c r="O48" s="14"/>
      <c r="P48" s="14">
        <f>Table1[[#This Row],[Sale return in MRP
(B)]]*25%</f>
        <v>0</v>
      </c>
      <c r="Q48" s="14"/>
      <c r="R48" s="14"/>
    </row>
    <row r="49" ht="15.75" hidden="1" spans="1:18">
      <c r="A49" s="10" t="s">
        <v>1137</v>
      </c>
      <c r="B49" s="10" t="s">
        <v>12</v>
      </c>
      <c r="C49" s="11" t="s">
        <v>60</v>
      </c>
      <c r="D49" s="12">
        <v>44680</v>
      </c>
      <c r="E49" s="13">
        <v>233090.07</v>
      </c>
      <c r="F49" s="13">
        <v>0</v>
      </c>
      <c r="G49" s="13">
        <v>0</v>
      </c>
      <c r="H49" s="13">
        <f t="shared" si="0"/>
        <v>895469.26</v>
      </c>
      <c r="I49" s="13">
        <v>233090.07</v>
      </c>
      <c r="J49" s="13">
        <v>0</v>
      </c>
      <c r="K49" s="13">
        <v>0</v>
      </c>
      <c r="L49" s="13">
        <f>L48+Table1[[#This Row],[LR number]]-Table1[[#This Row],[Sales Returns]]-Table1[[#This Row],[AR/AP]]</f>
        <v>895469.26</v>
      </c>
      <c r="M49" s="22" t="s">
        <v>1138</v>
      </c>
      <c r="N49" s="14"/>
      <c r="O49" s="14"/>
      <c r="P49" s="14">
        <f>Table1[[#This Row],[Sale return in MRP
(B)]]*25%</f>
        <v>0</v>
      </c>
      <c r="Q49" s="14"/>
      <c r="R49" s="14"/>
    </row>
    <row r="50" ht="15.75" hidden="1" spans="1:18">
      <c r="A50" s="10" t="s">
        <v>1137</v>
      </c>
      <c r="B50" s="10" t="s">
        <v>12</v>
      </c>
      <c r="C50" s="11" t="s">
        <v>61</v>
      </c>
      <c r="D50" s="12">
        <v>44681</v>
      </c>
      <c r="E50" s="13">
        <v>272308.31</v>
      </c>
      <c r="F50" s="13">
        <v>0</v>
      </c>
      <c r="G50" s="13">
        <v>0</v>
      </c>
      <c r="H50" s="13">
        <f t="shared" si="0"/>
        <v>1167777.57</v>
      </c>
      <c r="I50" s="13">
        <v>272308.31</v>
      </c>
      <c r="J50" s="13">
        <v>0</v>
      </c>
      <c r="K50" s="13">
        <v>0</v>
      </c>
      <c r="L50" s="13">
        <f>L49+Table1[[#This Row],[LR number]]-Table1[[#This Row],[Sales Returns]]-Table1[[#This Row],[AR/AP]]</f>
        <v>1167777.57</v>
      </c>
      <c r="M50" s="22" t="s">
        <v>1138</v>
      </c>
      <c r="N50" s="14"/>
      <c r="O50" s="14"/>
      <c r="P50" s="14">
        <f>Table1[[#This Row],[Sale return in MRP
(B)]]*25%</f>
        <v>0</v>
      </c>
      <c r="Q50" s="14"/>
      <c r="R50" s="14"/>
    </row>
    <row r="51" ht="15.75" hidden="1" spans="1:18">
      <c r="A51" s="10" t="s">
        <v>1137</v>
      </c>
      <c r="B51" s="10" t="s">
        <v>12</v>
      </c>
      <c r="C51" s="11" t="s">
        <v>62</v>
      </c>
      <c r="D51" s="12">
        <v>44683</v>
      </c>
      <c r="E51" s="13">
        <v>163218.4</v>
      </c>
      <c r="F51" s="13">
        <v>0</v>
      </c>
      <c r="G51" s="13">
        <v>0</v>
      </c>
      <c r="H51" s="13">
        <f t="shared" si="0"/>
        <v>1330995.97</v>
      </c>
      <c r="I51" s="13">
        <v>163218.4</v>
      </c>
      <c r="J51" s="13">
        <v>0</v>
      </c>
      <c r="K51" s="13">
        <v>0</v>
      </c>
      <c r="L51" s="13">
        <f>L50+Table1[[#This Row],[LR number]]-Table1[[#This Row],[Sales Returns]]-Table1[[#This Row],[AR/AP]]</f>
        <v>1330995.97</v>
      </c>
      <c r="M51" s="22" t="s">
        <v>1138</v>
      </c>
      <c r="N51" s="14"/>
      <c r="O51" s="14"/>
      <c r="P51" s="14">
        <f>Table1[[#This Row],[Sale return in MRP
(B)]]*25%</f>
        <v>0</v>
      </c>
      <c r="Q51" s="14"/>
      <c r="R51" s="14"/>
    </row>
    <row r="52" ht="15.75" hidden="1" spans="1:18">
      <c r="A52" s="10" t="s">
        <v>1137</v>
      </c>
      <c r="B52" s="10" t="s">
        <v>12</v>
      </c>
      <c r="C52" s="11" t="s">
        <v>63</v>
      </c>
      <c r="D52" s="12">
        <v>44686</v>
      </c>
      <c r="E52" s="13">
        <v>187559.33</v>
      </c>
      <c r="F52" s="13">
        <v>0</v>
      </c>
      <c r="G52" s="13">
        <v>0</v>
      </c>
      <c r="H52" s="13">
        <f t="shared" si="0"/>
        <v>1518555.3</v>
      </c>
      <c r="I52" s="13">
        <v>187559.33</v>
      </c>
      <c r="J52" s="13">
        <v>0</v>
      </c>
      <c r="K52" s="13">
        <v>0</v>
      </c>
      <c r="L52" s="13">
        <f>L51+Table1[[#This Row],[LR number]]-Table1[[#This Row],[Sales Returns]]-Table1[[#This Row],[AR/AP]]</f>
        <v>1518555.3</v>
      </c>
      <c r="M52" s="22" t="s">
        <v>1138</v>
      </c>
      <c r="N52" s="14"/>
      <c r="O52" s="14"/>
      <c r="P52" s="14">
        <f>Table1[[#This Row],[Sale return in MRP
(B)]]*25%</f>
        <v>0</v>
      </c>
      <c r="Q52" s="14"/>
      <c r="R52" s="14"/>
    </row>
    <row r="53" ht="15.75" hidden="1" spans="1:18">
      <c r="A53" s="10" t="s">
        <v>1137</v>
      </c>
      <c r="B53" s="10" t="s">
        <v>15</v>
      </c>
      <c r="C53" s="11" t="s">
        <v>64</v>
      </c>
      <c r="D53" s="12">
        <v>44691</v>
      </c>
      <c r="E53" s="13">
        <v>0</v>
      </c>
      <c r="F53" s="13">
        <v>0</v>
      </c>
      <c r="G53" s="13">
        <v>35000</v>
      </c>
      <c r="H53" s="13">
        <f t="shared" si="0"/>
        <v>1483555.3</v>
      </c>
      <c r="I53" s="13">
        <v>0</v>
      </c>
      <c r="J53" s="13">
        <v>0</v>
      </c>
      <c r="K53" s="13">
        <v>35000</v>
      </c>
      <c r="L53" s="13">
        <f>L52+Table1[[#This Row],[LR number]]-Table1[[#This Row],[Sales Returns]]-Table1[[#This Row],[AR/AP]]</f>
        <v>1483555.3</v>
      </c>
      <c r="M53" s="22" t="s">
        <v>1138</v>
      </c>
      <c r="N53" s="14"/>
      <c r="O53" s="14"/>
      <c r="P53" s="14">
        <f>Table1[[#This Row],[Sale return in MRP
(B)]]*25%</f>
        <v>0</v>
      </c>
      <c r="Q53" s="14"/>
      <c r="R53" s="14"/>
    </row>
    <row r="54" ht="15.75" hidden="1" spans="1:18">
      <c r="A54" s="10" t="s">
        <v>1137</v>
      </c>
      <c r="B54" s="10" t="s">
        <v>12</v>
      </c>
      <c r="C54" s="11" t="s">
        <v>65</v>
      </c>
      <c r="D54" s="12">
        <v>44696</v>
      </c>
      <c r="E54" s="13">
        <v>1297027.55</v>
      </c>
      <c r="F54" s="13">
        <v>0</v>
      </c>
      <c r="G54" s="13">
        <v>0</v>
      </c>
      <c r="H54" s="13">
        <f t="shared" si="0"/>
        <v>2780582.85</v>
      </c>
      <c r="I54" s="13">
        <v>1297027.55</v>
      </c>
      <c r="J54" s="13">
        <v>0</v>
      </c>
      <c r="K54" s="13">
        <v>0</v>
      </c>
      <c r="L54" s="13">
        <f>L53+Table1[[#This Row],[LR number]]-Table1[[#This Row],[Sales Returns]]-Table1[[#This Row],[AR/AP]]</f>
        <v>2780582.85</v>
      </c>
      <c r="M54" s="22" t="s">
        <v>1138</v>
      </c>
      <c r="N54" s="14"/>
      <c r="O54" s="14"/>
      <c r="P54" s="14">
        <f>Table1[[#This Row],[Sale return in MRP
(B)]]*25%</f>
        <v>0</v>
      </c>
      <c r="Q54" s="14"/>
      <c r="R54" s="14"/>
    </row>
    <row r="55" ht="15.75" hidden="1" spans="1:18">
      <c r="A55" s="10" t="s">
        <v>1137</v>
      </c>
      <c r="B55" s="10" t="s">
        <v>12</v>
      </c>
      <c r="C55" s="11" t="s">
        <v>66</v>
      </c>
      <c r="D55" s="12">
        <v>44699</v>
      </c>
      <c r="E55" s="13">
        <v>133434.55</v>
      </c>
      <c r="F55" s="13">
        <v>0</v>
      </c>
      <c r="G55" s="13">
        <v>0</v>
      </c>
      <c r="H55" s="13">
        <f t="shared" si="0"/>
        <v>2914017.4</v>
      </c>
      <c r="I55" s="13">
        <v>133434.55</v>
      </c>
      <c r="J55" s="13">
        <v>0</v>
      </c>
      <c r="K55" s="13">
        <v>0</v>
      </c>
      <c r="L55" s="13">
        <f>L54+Table1[[#This Row],[LR number]]-Table1[[#This Row],[Sales Returns]]-Table1[[#This Row],[AR/AP]]</f>
        <v>2914017.4</v>
      </c>
      <c r="M55" s="22" t="s">
        <v>1138</v>
      </c>
      <c r="N55" s="14"/>
      <c r="O55" s="14"/>
      <c r="P55" s="14">
        <f>Table1[[#This Row],[Sale return in MRP
(B)]]*25%</f>
        <v>0</v>
      </c>
      <c r="Q55" s="14"/>
      <c r="R55" s="14"/>
    </row>
    <row r="56" ht="15.75" hidden="1" spans="1:18">
      <c r="A56" s="10" t="s">
        <v>1137</v>
      </c>
      <c r="B56" s="10" t="s">
        <v>33</v>
      </c>
      <c r="C56" s="11" t="s">
        <v>67</v>
      </c>
      <c r="D56" s="12">
        <v>44699</v>
      </c>
      <c r="E56" s="13">
        <v>0</v>
      </c>
      <c r="F56" s="13">
        <v>28206.35</v>
      </c>
      <c r="G56" s="13">
        <v>0</v>
      </c>
      <c r="H56" s="13">
        <f t="shared" si="0"/>
        <v>2885811.05</v>
      </c>
      <c r="I56" s="13">
        <v>0</v>
      </c>
      <c r="J56" s="13">
        <v>28206.35</v>
      </c>
      <c r="K56" s="13">
        <v>0</v>
      </c>
      <c r="L56" s="13">
        <f>L55+Table1[[#This Row],[LR number]]-Table1[[#This Row],[Sales Returns]]-Table1[[#This Row],[AR/AP]]</f>
        <v>2885811.05</v>
      </c>
      <c r="M56" s="22" t="s">
        <v>1138</v>
      </c>
      <c r="N56" s="14"/>
      <c r="O56" s="14"/>
      <c r="P56" s="14">
        <f>Table1[[#This Row],[Sale return in MRP
(B)]]*25%</f>
        <v>0</v>
      </c>
      <c r="Q56" s="14"/>
      <c r="R56" s="14"/>
    </row>
    <row r="57" ht="15.75" hidden="1" spans="1:18">
      <c r="A57" s="10" t="s">
        <v>1137</v>
      </c>
      <c r="B57" s="10" t="s">
        <v>12</v>
      </c>
      <c r="C57" s="11" t="s">
        <v>68</v>
      </c>
      <c r="D57" s="12">
        <v>44700</v>
      </c>
      <c r="E57" s="13">
        <v>143375.33</v>
      </c>
      <c r="F57" s="13">
        <v>0</v>
      </c>
      <c r="G57" s="13">
        <v>0</v>
      </c>
      <c r="H57" s="13">
        <f t="shared" si="0"/>
        <v>3029186.38</v>
      </c>
      <c r="I57" s="13">
        <v>143375.33</v>
      </c>
      <c r="J57" s="13">
        <v>0</v>
      </c>
      <c r="K57" s="13">
        <v>0</v>
      </c>
      <c r="L57" s="13">
        <f>L56+Table1[[#This Row],[LR number]]-Table1[[#This Row],[Sales Returns]]-Table1[[#This Row],[AR/AP]]</f>
        <v>3029186.38</v>
      </c>
      <c r="M57" s="22" t="s">
        <v>1138</v>
      </c>
      <c r="N57" s="14"/>
      <c r="O57" s="14"/>
      <c r="P57" s="14">
        <f>Table1[[#This Row],[Sale return in MRP
(B)]]*25%</f>
        <v>0</v>
      </c>
      <c r="Q57" s="14"/>
      <c r="R57" s="14"/>
    </row>
    <row r="58" ht="15.75" hidden="1" spans="1:18">
      <c r="A58" s="10" t="s">
        <v>1137</v>
      </c>
      <c r="B58" s="10" t="s">
        <v>12</v>
      </c>
      <c r="C58" s="11" t="s">
        <v>69</v>
      </c>
      <c r="D58" s="12">
        <v>44701</v>
      </c>
      <c r="E58" s="13">
        <v>152239.16</v>
      </c>
      <c r="F58" s="13">
        <v>0</v>
      </c>
      <c r="G58" s="13">
        <v>0</v>
      </c>
      <c r="H58" s="13">
        <f t="shared" si="0"/>
        <v>3181425.54</v>
      </c>
      <c r="I58" s="13">
        <v>152239.16</v>
      </c>
      <c r="J58" s="13">
        <v>0</v>
      </c>
      <c r="K58" s="13">
        <v>0</v>
      </c>
      <c r="L58" s="13">
        <f>L57+Table1[[#This Row],[LR number]]-Table1[[#This Row],[Sales Returns]]-Table1[[#This Row],[AR/AP]]</f>
        <v>3181425.54</v>
      </c>
      <c r="M58" s="22" t="s">
        <v>1138</v>
      </c>
      <c r="N58" s="14"/>
      <c r="O58" s="14"/>
      <c r="P58" s="14">
        <f>Table1[[#This Row],[Sale return in MRP
(B)]]*25%</f>
        <v>0</v>
      </c>
      <c r="Q58" s="14"/>
      <c r="R58" s="14"/>
    </row>
    <row r="59" ht="15.75" hidden="1" spans="1:18">
      <c r="A59" s="10" t="s">
        <v>1137</v>
      </c>
      <c r="B59" s="10" t="s">
        <v>12</v>
      </c>
      <c r="C59" s="11" t="s">
        <v>70</v>
      </c>
      <c r="D59" s="12">
        <v>44702</v>
      </c>
      <c r="E59" s="13">
        <v>241313.84</v>
      </c>
      <c r="F59" s="13">
        <v>0</v>
      </c>
      <c r="G59" s="13">
        <v>0</v>
      </c>
      <c r="H59" s="13">
        <f t="shared" si="0"/>
        <v>3422739.38</v>
      </c>
      <c r="I59" s="13">
        <v>241313.84</v>
      </c>
      <c r="J59" s="13">
        <v>0</v>
      </c>
      <c r="K59" s="13">
        <v>0</v>
      </c>
      <c r="L59" s="13">
        <f>L58+Table1[[#This Row],[LR number]]-Table1[[#This Row],[Sales Returns]]-Table1[[#This Row],[AR/AP]]</f>
        <v>3422739.38</v>
      </c>
      <c r="M59" s="22" t="s">
        <v>1138</v>
      </c>
      <c r="N59" s="14"/>
      <c r="O59" s="14"/>
      <c r="P59" s="14">
        <f>Table1[[#This Row],[Sale return in MRP
(B)]]*25%</f>
        <v>0</v>
      </c>
      <c r="Q59" s="14"/>
      <c r="R59" s="14"/>
    </row>
    <row r="60" ht="15.75" hidden="1" spans="1:18">
      <c r="A60" s="10" t="s">
        <v>1137</v>
      </c>
      <c r="B60" s="10" t="s">
        <v>12</v>
      </c>
      <c r="C60" s="11" t="s">
        <v>71</v>
      </c>
      <c r="D60" s="12">
        <v>44704</v>
      </c>
      <c r="E60" s="13">
        <v>144574.22</v>
      </c>
      <c r="F60" s="13">
        <v>0</v>
      </c>
      <c r="G60" s="13">
        <v>0</v>
      </c>
      <c r="H60" s="13">
        <f t="shared" si="0"/>
        <v>3567313.6</v>
      </c>
      <c r="I60" s="13">
        <v>144574.22</v>
      </c>
      <c r="J60" s="13">
        <v>0</v>
      </c>
      <c r="K60" s="13">
        <v>0</v>
      </c>
      <c r="L60" s="13">
        <f>L59+Table1[[#This Row],[LR number]]-Table1[[#This Row],[Sales Returns]]-Table1[[#This Row],[AR/AP]]</f>
        <v>3567313.6</v>
      </c>
      <c r="M60" s="22" t="s">
        <v>1138</v>
      </c>
      <c r="N60" s="14"/>
      <c r="O60" s="14"/>
      <c r="P60" s="14">
        <f>Table1[[#This Row],[Sale return in MRP
(B)]]*25%</f>
        <v>0</v>
      </c>
      <c r="Q60" s="14"/>
      <c r="R60" s="14"/>
    </row>
    <row r="61" ht="15.75" hidden="1" spans="1:18">
      <c r="A61" s="10" t="s">
        <v>1137</v>
      </c>
      <c r="B61" s="10" t="s">
        <v>15</v>
      </c>
      <c r="C61" s="11" t="s">
        <v>72</v>
      </c>
      <c r="D61" s="12">
        <v>44704</v>
      </c>
      <c r="E61" s="13">
        <v>0</v>
      </c>
      <c r="F61" s="13">
        <v>0</v>
      </c>
      <c r="G61" s="13">
        <v>160499</v>
      </c>
      <c r="H61" s="13">
        <f t="shared" si="0"/>
        <v>3406814.6</v>
      </c>
      <c r="I61" s="13">
        <v>0</v>
      </c>
      <c r="J61" s="13">
        <v>0</v>
      </c>
      <c r="K61" s="13">
        <v>160499</v>
      </c>
      <c r="L61" s="13">
        <f>L60+Table1[[#This Row],[LR number]]-Table1[[#This Row],[Sales Returns]]-Table1[[#This Row],[AR/AP]]</f>
        <v>3406814.6</v>
      </c>
      <c r="M61" s="22" t="s">
        <v>1138</v>
      </c>
      <c r="N61" s="14"/>
      <c r="O61" s="14"/>
      <c r="P61" s="14">
        <f>Table1[[#This Row],[Sale return in MRP
(B)]]*25%</f>
        <v>0</v>
      </c>
      <c r="Q61" s="14"/>
      <c r="R61" s="14"/>
    </row>
    <row r="62" ht="15.75" hidden="1" spans="1:18">
      <c r="A62" s="10" t="s">
        <v>1137</v>
      </c>
      <c r="B62" s="10" t="s">
        <v>12</v>
      </c>
      <c r="C62" s="11" t="s">
        <v>73</v>
      </c>
      <c r="D62" s="12">
        <v>44705</v>
      </c>
      <c r="E62" s="13">
        <v>128603.68</v>
      </c>
      <c r="F62" s="13">
        <v>0</v>
      </c>
      <c r="G62" s="13">
        <v>0</v>
      </c>
      <c r="H62" s="13">
        <f t="shared" si="0"/>
        <v>3535418.28</v>
      </c>
      <c r="I62" s="13">
        <v>128603.68</v>
      </c>
      <c r="J62" s="13">
        <v>0</v>
      </c>
      <c r="K62" s="13">
        <v>0</v>
      </c>
      <c r="L62" s="13">
        <f>L61+Table1[[#This Row],[LR number]]-Table1[[#This Row],[Sales Returns]]-Table1[[#This Row],[AR/AP]]</f>
        <v>3535418.28</v>
      </c>
      <c r="M62" s="22" t="s">
        <v>1138</v>
      </c>
      <c r="N62" s="14"/>
      <c r="O62" s="14"/>
      <c r="P62" s="14">
        <f>Table1[[#This Row],[Sale return in MRP
(B)]]*25%</f>
        <v>0</v>
      </c>
      <c r="Q62" s="14"/>
      <c r="R62" s="14"/>
    </row>
    <row r="63" ht="15.75" hidden="1" spans="1:18">
      <c r="A63" s="10" t="s">
        <v>1137</v>
      </c>
      <c r="B63" s="10" t="s">
        <v>15</v>
      </c>
      <c r="C63" s="11" t="s">
        <v>74</v>
      </c>
      <c r="D63" s="12">
        <v>44705</v>
      </c>
      <c r="E63" s="13">
        <v>0</v>
      </c>
      <c r="F63" s="13">
        <v>0</v>
      </c>
      <c r="G63" s="13">
        <v>77838</v>
      </c>
      <c r="H63" s="13">
        <f t="shared" si="0"/>
        <v>3457580.28</v>
      </c>
      <c r="I63" s="13">
        <v>0</v>
      </c>
      <c r="J63" s="13">
        <v>0</v>
      </c>
      <c r="K63" s="13">
        <v>77838</v>
      </c>
      <c r="L63" s="13">
        <f>L62+Table1[[#This Row],[LR number]]-Table1[[#This Row],[Sales Returns]]-Table1[[#This Row],[AR/AP]]</f>
        <v>3457580.28</v>
      </c>
      <c r="M63" s="22" t="s">
        <v>1138</v>
      </c>
      <c r="N63" s="14"/>
      <c r="O63" s="14"/>
      <c r="P63" s="14">
        <f>Table1[[#This Row],[Sale return in MRP
(B)]]*25%</f>
        <v>0</v>
      </c>
      <c r="Q63" s="14"/>
      <c r="R63" s="14"/>
    </row>
    <row r="64" ht="15.75" hidden="1" spans="1:18">
      <c r="A64" s="10" t="s">
        <v>1137</v>
      </c>
      <c r="B64" s="10" t="s">
        <v>15</v>
      </c>
      <c r="C64" s="11" t="s">
        <v>75</v>
      </c>
      <c r="D64" s="12">
        <v>44706</v>
      </c>
      <c r="E64" s="13">
        <v>0</v>
      </c>
      <c r="F64" s="13">
        <v>0</v>
      </c>
      <c r="G64" s="13">
        <v>68271</v>
      </c>
      <c r="H64" s="13">
        <f t="shared" si="0"/>
        <v>3389309.28</v>
      </c>
      <c r="I64" s="13">
        <v>0</v>
      </c>
      <c r="J64" s="13">
        <v>0</v>
      </c>
      <c r="K64" s="13">
        <v>68271</v>
      </c>
      <c r="L64" s="13">
        <f>L63+Table1[[#This Row],[LR number]]-Table1[[#This Row],[Sales Returns]]-Table1[[#This Row],[AR/AP]]</f>
        <v>3389309.28</v>
      </c>
      <c r="M64" s="22" t="s">
        <v>1138</v>
      </c>
      <c r="N64" s="14"/>
      <c r="O64" s="14"/>
      <c r="P64" s="14">
        <f>Table1[[#This Row],[Sale return in MRP
(B)]]*25%</f>
        <v>0</v>
      </c>
      <c r="Q64" s="14"/>
      <c r="R64" s="14"/>
    </row>
    <row r="65" ht="15.75" hidden="1" spans="1:18">
      <c r="A65" s="10" t="s">
        <v>1137</v>
      </c>
      <c r="B65" s="10" t="s">
        <v>15</v>
      </c>
      <c r="C65" s="11" t="s">
        <v>76</v>
      </c>
      <c r="D65" s="12">
        <v>44707</v>
      </c>
      <c r="E65" s="13">
        <v>0</v>
      </c>
      <c r="F65" s="13">
        <v>0</v>
      </c>
      <c r="G65" s="13">
        <v>105881</v>
      </c>
      <c r="H65" s="13">
        <f t="shared" si="0"/>
        <v>3283428.28</v>
      </c>
      <c r="I65" s="13">
        <v>0</v>
      </c>
      <c r="J65" s="13">
        <v>0</v>
      </c>
      <c r="K65" s="13">
        <v>105881</v>
      </c>
      <c r="L65" s="13">
        <f>L64+Table1[[#This Row],[LR number]]-Table1[[#This Row],[Sales Returns]]-Table1[[#This Row],[AR/AP]]</f>
        <v>3283428.28</v>
      </c>
      <c r="M65" s="22" t="s">
        <v>1138</v>
      </c>
      <c r="N65" s="14"/>
      <c r="O65" s="14"/>
      <c r="P65" s="14">
        <f>Table1[[#This Row],[Sale return in MRP
(B)]]*25%</f>
        <v>0</v>
      </c>
      <c r="Q65" s="14"/>
      <c r="R65" s="14"/>
    </row>
    <row r="66" ht="15.75" hidden="1" spans="1:18">
      <c r="A66" s="10" t="s">
        <v>1137</v>
      </c>
      <c r="B66" s="10" t="s">
        <v>12</v>
      </c>
      <c r="C66" s="11" t="s">
        <v>77</v>
      </c>
      <c r="D66" s="12">
        <v>44708</v>
      </c>
      <c r="E66" s="13">
        <v>60776.03</v>
      </c>
      <c r="F66" s="13">
        <v>0</v>
      </c>
      <c r="G66" s="13">
        <v>0</v>
      </c>
      <c r="H66" s="13">
        <f t="shared" si="0"/>
        <v>3344204.31</v>
      </c>
      <c r="I66" s="13">
        <v>60776.03</v>
      </c>
      <c r="J66" s="13">
        <v>0</v>
      </c>
      <c r="K66" s="13">
        <v>0</v>
      </c>
      <c r="L66" s="13">
        <f>L65+Table1[[#This Row],[LR number]]-Table1[[#This Row],[Sales Returns]]-Table1[[#This Row],[AR/AP]]</f>
        <v>3344204.31</v>
      </c>
      <c r="M66" s="22" t="s">
        <v>1138</v>
      </c>
      <c r="N66" s="14"/>
      <c r="O66" s="14"/>
      <c r="P66" s="14">
        <f>Table1[[#This Row],[Sale return in MRP
(B)]]*25%</f>
        <v>0</v>
      </c>
      <c r="Q66" s="14"/>
      <c r="R66" s="14"/>
    </row>
    <row r="67" ht="15.75" hidden="1" spans="1:18">
      <c r="A67" s="10" t="s">
        <v>1137</v>
      </c>
      <c r="B67" s="10" t="s">
        <v>12</v>
      </c>
      <c r="C67" s="11" t="s">
        <v>78</v>
      </c>
      <c r="D67" s="12">
        <v>44709</v>
      </c>
      <c r="E67" s="13">
        <v>83984.04</v>
      </c>
      <c r="F67" s="13">
        <v>0</v>
      </c>
      <c r="G67" s="13">
        <v>0</v>
      </c>
      <c r="H67" s="13">
        <f t="shared" si="0"/>
        <v>3428188.35</v>
      </c>
      <c r="I67" s="13">
        <v>83984.04</v>
      </c>
      <c r="J67" s="13">
        <v>0</v>
      </c>
      <c r="K67" s="13">
        <v>0</v>
      </c>
      <c r="L67" s="13">
        <f>L66+Table1[[#This Row],[LR number]]-Table1[[#This Row],[Sales Returns]]-Table1[[#This Row],[AR/AP]]</f>
        <v>3428188.35</v>
      </c>
      <c r="M67" s="22" t="s">
        <v>1138</v>
      </c>
      <c r="N67" s="14"/>
      <c r="O67" s="14"/>
      <c r="P67" s="14">
        <f>Table1[[#This Row],[Sale return in MRP
(B)]]*25%</f>
        <v>0</v>
      </c>
      <c r="Q67" s="14"/>
      <c r="R67" s="14"/>
    </row>
    <row r="68" ht="15.75" hidden="1" spans="1:18">
      <c r="A68" s="10" t="s">
        <v>1137</v>
      </c>
      <c r="B68" s="10" t="s">
        <v>12</v>
      </c>
      <c r="C68" s="11" t="s">
        <v>79</v>
      </c>
      <c r="D68" s="12">
        <v>44710</v>
      </c>
      <c r="E68" s="13">
        <v>100081.1</v>
      </c>
      <c r="F68" s="13">
        <v>0</v>
      </c>
      <c r="G68" s="13">
        <v>0</v>
      </c>
      <c r="H68" s="13">
        <f t="shared" si="0"/>
        <v>3528269.45</v>
      </c>
      <c r="I68" s="13">
        <v>100081.1</v>
      </c>
      <c r="J68" s="13">
        <v>0</v>
      </c>
      <c r="K68" s="13">
        <v>0</v>
      </c>
      <c r="L68" s="13">
        <f>L67+Table1[[#This Row],[LR number]]-Table1[[#This Row],[Sales Returns]]-Table1[[#This Row],[AR/AP]]</f>
        <v>3528269.45</v>
      </c>
      <c r="M68" s="22" t="s">
        <v>1138</v>
      </c>
      <c r="N68" s="14"/>
      <c r="O68" s="14"/>
      <c r="P68" s="14">
        <f>Table1[[#This Row],[Sale return in MRP
(B)]]*25%</f>
        <v>0</v>
      </c>
      <c r="Q68" s="14"/>
      <c r="R68" s="14"/>
    </row>
    <row r="69" ht="15.75" hidden="1" spans="1:18">
      <c r="A69" s="10" t="s">
        <v>1137</v>
      </c>
      <c r="B69" s="10" t="s">
        <v>12</v>
      </c>
      <c r="C69" s="11" t="s">
        <v>80</v>
      </c>
      <c r="D69" s="12">
        <v>44711</v>
      </c>
      <c r="E69" s="13">
        <v>40852.93</v>
      </c>
      <c r="F69" s="13">
        <v>0</v>
      </c>
      <c r="G69" s="13">
        <v>0</v>
      </c>
      <c r="H69" s="13">
        <f t="shared" si="0"/>
        <v>3569122.38</v>
      </c>
      <c r="I69" s="13">
        <v>40852.93</v>
      </c>
      <c r="J69" s="13">
        <v>0</v>
      </c>
      <c r="K69" s="13">
        <v>0</v>
      </c>
      <c r="L69" s="13">
        <f>L68+Table1[[#This Row],[LR number]]-Table1[[#This Row],[Sales Returns]]-Table1[[#This Row],[AR/AP]]</f>
        <v>3569122.38</v>
      </c>
      <c r="M69" s="22" t="s">
        <v>1138</v>
      </c>
      <c r="N69" s="14"/>
      <c r="O69" s="14"/>
      <c r="P69" s="14">
        <f>Table1[[#This Row],[Sale return in MRP
(B)]]*25%</f>
        <v>0</v>
      </c>
      <c r="Q69" s="14"/>
      <c r="R69" s="14"/>
    </row>
    <row r="70" ht="15.75" hidden="1" spans="1:18">
      <c r="A70" s="10" t="s">
        <v>1137</v>
      </c>
      <c r="B70" s="10" t="s">
        <v>15</v>
      </c>
      <c r="C70" s="11" t="s">
        <v>81</v>
      </c>
      <c r="D70" s="12">
        <v>44711</v>
      </c>
      <c r="E70" s="13">
        <v>0</v>
      </c>
      <c r="F70" s="13">
        <v>0</v>
      </c>
      <c r="G70" s="13">
        <v>265034</v>
      </c>
      <c r="H70" s="13">
        <f t="shared" ref="H70:H133" si="1">H69+E70-F70-G70</f>
        <v>3304088.38</v>
      </c>
      <c r="I70" s="13">
        <v>0</v>
      </c>
      <c r="J70" s="13">
        <v>0</v>
      </c>
      <c r="K70" s="13">
        <v>265034</v>
      </c>
      <c r="L70" s="13">
        <f>L69+Table1[[#This Row],[LR number]]-Table1[[#This Row],[Sales Returns]]-Table1[[#This Row],[AR/AP]]</f>
        <v>3304088.38</v>
      </c>
      <c r="M70" s="22" t="s">
        <v>1138</v>
      </c>
      <c r="N70" s="14"/>
      <c r="O70" s="14"/>
      <c r="P70" s="14">
        <f>Table1[[#This Row],[Sale return in MRP
(B)]]*25%</f>
        <v>0</v>
      </c>
      <c r="Q70" s="14"/>
      <c r="R70" s="14"/>
    </row>
    <row r="71" ht="15.75" hidden="1" spans="1:18">
      <c r="A71" s="10" t="s">
        <v>1137</v>
      </c>
      <c r="B71" s="10" t="s">
        <v>15</v>
      </c>
      <c r="C71" s="11" t="s">
        <v>82</v>
      </c>
      <c r="D71" s="12">
        <v>44712</v>
      </c>
      <c r="E71" s="13">
        <v>0</v>
      </c>
      <c r="F71" s="13">
        <v>0</v>
      </c>
      <c r="G71" s="13">
        <v>35107</v>
      </c>
      <c r="H71" s="13">
        <f t="shared" si="1"/>
        <v>3268981.38</v>
      </c>
      <c r="I71" s="13">
        <v>0</v>
      </c>
      <c r="J71" s="13">
        <v>0</v>
      </c>
      <c r="K71" s="13">
        <v>35107</v>
      </c>
      <c r="L71" s="13">
        <f>L70+Table1[[#This Row],[LR number]]-Table1[[#This Row],[Sales Returns]]-Table1[[#This Row],[AR/AP]]</f>
        <v>3268981.38</v>
      </c>
      <c r="M71" s="22" t="s">
        <v>1138</v>
      </c>
      <c r="N71" s="14"/>
      <c r="O71" s="14"/>
      <c r="P71" s="14">
        <f>Table1[[#This Row],[Sale return in MRP
(B)]]*25%</f>
        <v>0</v>
      </c>
      <c r="Q71" s="14"/>
      <c r="R71" s="14"/>
    </row>
    <row r="72" ht="15.75" hidden="1" spans="1:18">
      <c r="A72" s="10" t="s">
        <v>1137</v>
      </c>
      <c r="B72" s="10" t="s">
        <v>15</v>
      </c>
      <c r="C72" s="11" t="s">
        <v>83</v>
      </c>
      <c r="D72" s="12">
        <v>44714</v>
      </c>
      <c r="E72" s="13">
        <v>0</v>
      </c>
      <c r="F72" s="13">
        <v>0</v>
      </c>
      <c r="G72" s="13">
        <v>45496</v>
      </c>
      <c r="H72" s="13">
        <f t="shared" si="1"/>
        <v>3223485.38</v>
      </c>
      <c r="I72" s="13">
        <v>0</v>
      </c>
      <c r="J72" s="13">
        <v>0</v>
      </c>
      <c r="K72" s="13">
        <v>45496</v>
      </c>
      <c r="L72" s="13">
        <f>L71+Table1[[#This Row],[LR number]]-Table1[[#This Row],[Sales Returns]]-Table1[[#This Row],[AR/AP]]</f>
        <v>3223485.38</v>
      </c>
      <c r="M72" s="22" t="s">
        <v>1138</v>
      </c>
      <c r="N72" s="14"/>
      <c r="O72" s="14"/>
      <c r="P72" s="14">
        <f>Table1[[#This Row],[Sale return in MRP
(B)]]*25%</f>
        <v>0</v>
      </c>
      <c r="Q72" s="14"/>
      <c r="R72" s="14"/>
    </row>
    <row r="73" ht="15.75" hidden="1" spans="1:18">
      <c r="A73" s="10" t="s">
        <v>1137</v>
      </c>
      <c r="B73" s="10" t="s">
        <v>15</v>
      </c>
      <c r="C73" s="11" t="s">
        <v>84</v>
      </c>
      <c r="D73" s="12">
        <v>44715</v>
      </c>
      <c r="E73" s="13">
        <v>0</v>
      </c>
      <c r="F73" s="13">
        <v>0</v>
      </c>
      <c r="G73" s="13">
        <v>106699</v>
      </c>
      <c r="H73" s="13">
        <f t="shared" si="1"/>
        <v>3116786.38</v>
      </c>
      <c r="I73" s="13">
        <v>0</v>
      </c>
      <c r="J73" s="13">
        <v>0</v>
      </c>
      <c r="K73" s="13">
        <v>106699</v>
      </c>
      <c r="L73" s="13">
        <f>L72+Table1[[#This Row],[LR number]]-Table1[[#This Row],[Sales Returns]]-Table1[[#This Row],[AR/AP]]</f>
        <v>3116786.38</v>
      </c>
      <c r="M73" s="22" t="s">
        <v>1138</v>
      </c>
      <c r="N73" s="14"/>
      <c r="O73" s="14"/>
      <c r="P73" s="14">
        <f>Table1[[#This Row],[Sale return in MRP
(B)]]*25%</f>
        <v>0</v>
      </c>
      <c r="Q73" s="14"/>
      <c r="R73" s="14"/>
    </row>
    <row r="74" ht="15.75" hidden="1" spans="1:18">
      <c r="A74" s="10" t="s">
        <v>1137</v>
      </c>
      <c r="B74" s="10" t="s">
        <v>15</v>
      </c>
      <c r="C74" s="11" t="s">
        <v>85</v>
      </c>
      <c r="D74" s="12">
        <v>44716</v>
      </c>
      <c r="E74" s="13">
        <v>0</v>
      </c>
      <c r="F74" s="13">
        <v>0</v>
      </c>
      <c r="G74" s="13">
        <v>89692</v>
      </c>
      <c r="H74" s="13">
        <f t="shared" si="1"/>
        <v>3027094.38</v>
      </c>
      <c r="I74" s="13">
        <v>0</v>
      </c>
      <c r="J74" s="13">
        <v>0</v>
      </c>
      <c r="K74" s="13">
        <v>89692</v>
      </c>
      <c r="L74" s="13">
        <f>L73+Table1[[#This Row],[LR number]]-Table1[[#This Row],[Sales Returns]]-Table1[[#This Row],[AR/AP]]</f>
        <v>3027094.38</v>
      </c>
      <c r="M74" s="22" t="s">
        <v>1138</v>
      </c>
      <c r="N74" s="14"/>
      <c r="O74" s="14"/>
      <c r="P74" s="14">
        <f>Table1[[#This Row],[Sale return in MRP
(B)]]*25%</f>
        <v>0</v>
      </c>
      <c r="Q74" s="14"/>
      <c r="R74" s="14"/>
    </row>
    <row r="75" ht="15.75" hidden="1" spans="1:18">
      <c r="A75" s="10" t="s">
        <v>1137</v>
      </c>
      <c r="B75" s="10" t="s">
        <v>15</v>
      </c>
      <c r="C75" s="11" t="s">
        <v>86</v>
      </c>
      <c r="D75" s="12">
        <v>44718</v>
      </c>
      <c r="E75" s="13">
        <v>0</v>
      </c>
      <c r="F75" s="13">
        <v>0</v>
      </c>
      <c r="G75" s="13">
        <v>147157</v>
      </c>
      <c r="H75" s="13">
        <f t="shared" si="1"/>
        <v>2879937.38</v>
      </c>
      <c r="I75" s="13">
        <v>0</v>
      </c>
      <c r="J75" s="13">
        <v>0</v>
      </c>
      <c r="K75" s="13">
        <v>147157</v>
      </c>
      <c r="L75" s="13">
        <f>L74+Table1[[#This Row],[LR number]]-Table1[[#This Row],[Sales Returns]]-Table1[[#This Row],[AR/AP]]</f>
        <v>2879937.38</v>
      </c>
      <c r="M75" s="22" t="s">
        <v>1138</v>
      </c>
      <c r="N75" s="14"/>
      <c r="O75" s="14"/>
      <c r="P75" s="14">
        <f>Table1[[#This Row],[Sale return in MRP
(B)]]*25%</f>
        <v>0</v>
      </c>
      <c r="Q75" s="14"/>
      <c r="R75" s="14"/>
    </row>
    <row r="76" ht="15.75" hidden="1" spans="1:18">
      <c r="A76" s="10" t="s">
        <v>1137</v>
      </c>
      <c r="B76" s="10" t="s">
        <v>15</v>
      </c>
      <c r="C76" s="11" t="s">
        <v>87</v>
      </c>
      <c r="D76" s="12">
        <v>44719</v>
      </c>
      <c r="E76" s="13">
        <v>0</v>
      </c>
      <c r="F76" s="13">
        <v>0</v>
      </c>
      <c r="G76" s="13">
        <v>68401</v>
      </c>
      <c r="H76" s="13">
        <f t="shared" si="1"/>
        <v>2811536.38</v>
      </c>
      <c r="I76" s="13">
        <v>0</v>
      </c>
      <c r="J76" s="13">
        <v>0</v>
      </c>
      <c r="K76" s="13">
        <v>68401</v>
      </c>
      <c r="L76" s="13">
        <f>L75+Table1[[#This Row],[LR number]]-Table1[[#This Row],[Sales Returns]]-Table1[[#This Row],[AR/AP]]</f>
        <v>2811536.38</v>
      </c>
      <c r="M76" s="22" t="s">
        <v>1138</v>
      </c>
      <c r="N76" s="14"/>
      <c r="O76" s="14"/>
      <c r="P76" s="14">
        <f>Table1[[#This Row],[Sale return in MRP
(B)]]*25%</f>
        <v>0</v>
      </c>
      <c r="Q76" s="14"/>
      <c r="R76" s="14"/>
    </row>
    <row r="77" ht="15.75" hidden="1" spans="1:18">
      <c r="A77" s="10" t="s">
        <v>1137</v>
      </c>
      <c r="B77" s="10" t="s">
        <v>12</v>
      </c>
      <c r="C77" s="11" t="s">
        <v>88</v>
      </c>
      <c r="D77" s="12">
        <v>44721</v>
      </c>
      <c r="E77" s="13">
        <v>51619.58</v>
      </c>
      <c r="F77" s="13">
        <v>0</v>
      </c>
      <c r="G77" s="13">
        <v>0</v>
      </c>
      <c r="H77" s="13">
        <f t="shared" si="1"/>
        <v>2863155.96</v>
      </c>
      <c r="I77" s="13">
        <v>51619.58</v>
      </c>
      <c r="J77" s="13">
        <v>0</v>
      </c>
      <c r="K77" s="13">
        <v>0</v>
      </c>
      <c r="L77" s="13">
        <f>L76+Table1[[#This Row],[LR number]]-Table1[[#This Row],[Sales Returns]]-Table1[[#This Row],[AR/AP]]</f>
        <v>2863155.96</v>
      </c>
      <c r="M77" s="22" t="s">
        <v>1138</v>
      </c>
      <c r="N77" s="14"/>
      <c r="O77" s="14"/>
      <c r="P77" s="14">
        <f>Table1[[#This Row],[Sale return in MRP
(B)]]*25%</f>
        <v>0</v>
      </c>
      <c r="Q77" s="14"/>
      <c r="R77" s="14"/>
    </row>
    <row r="78" ht="15.75" hidden="1" spans="1:18">
      <c r="A78" s="10" t="s">
        <v>1137</v>
      </c>
      <c r="B78" s="10" t="s">
        <v>12</v>
      </c>
      <c r="C78" s="11" t="s">
        <v>89</v>
      </c>
      <c r="D78" s="12">
        <v>44722</v>
      </c>
      <c r="E78" s="13">
        <v>54324.13</v>
      </c>
      <c r="F78" s="13">
        <v>0</v>
      </c>
      <c r="G78" s="13">
        <v>0</v>
      </c>
      <c r="H78" s="13">
        <f t="shared" si="1"/>
        <v>2917480.09</v>
      </c>
      <c r="I78" s="13">
        <v>54324.13</v>
      </c>
      <c r="J78" s="13">
        <v>0</v>
      </c>
      <c r="K78" s="13">
        <v>0</v>
      </c>
      <c r="L78" s="13">
        <f>L77+Table1[[#This Row],[LR number]]-Table1[[#This Row],[Sales Returns]]-Table1[[#This Row],[AR/AP]]</f>
        <v>2917480.09</v>
      </c>
      <c r="M78" s="22" t="s">
        <v>1138</v>
      </c>
      <c r="N78" s="14"/>
      <c r="O78" s="14"/>
      <c r="P78" s="14">
        <f>Table1[[#This Row],[Sale return in MRP
(B)]]*25%</f>
        <v>0</v>
      </c>
      <c r="Q78" s="14"/>
      <c r="R78" s="14"/>
    </row>
    <row r="79" ht="15.75" hidden="1" spans="1:18">
      <c r="A79" s="10" t="s">
        <v>1137</v>
      </c>
      <c r="B79" s="10" t="s">
        <v>15</v>
      </c>
      <c r="C79" s="11" t="s">
        <v>90</v>
      </c>
      <c r="D79" s="12">
        <v>44722</v>
      </c>
      <c r="E79" s="13">
        <v>0</v>
      </c>
      <c r="F79" s="13">
        <v>0</v>
      </c>
      <c r="G79" s="13">
        <v>127018</v>
      </c>
      <c r="H79" s="13">
        <f t="shared" si="1"/>
        <v>2790462.09</v>
      </c>
      <c r="I79" s="13">
        <v>0</v>
      </c>
      <c r="J79" s="13">
        <v>0</v>
      </c>
      <c r="K79" s="13">
        <v>127018</v>
      </c>
      <c r="L79" s="13">
        <f>L78+Table1[[#This Row],[LR number]]-Table1[[#This Row],[Sales Returns]]-Table1[[#This Row],[AR/AP]]</f>
        <v>2790462.09</v>
      </c>
      <c r="M79" s="22" t="s">
        <v>1138</v>
      </c>
      <c r="N79" s="14"/>
      <c r="O79" s="14"/>
      <c r="P79" s="14">
        <f>Table1[[#This Row],[Sale return in MRP
(B)]]*25%</f>
        <v>0</v>
      </c>
      <c r="Q79" s="14"/>
      <c r="R79" s="14"/>
    </row>
    <row r="80" ht="15.75" hidden="1" spans="1:18">
      <c r="A80" s="10" t="s">
        <v>1137</v>
      </c>
      <c r="B80" s="10" t="s">
        <v>12</v>
      </c>
      <c r="C80" s="11" t="s">
        <v>91</v>
      </c>
      <c r="D80" s="12">
        <v>44723</v>
      </c>
      <c r="E80" s="13">
        <v>64437.55</v>
      </c>
      <c r="F80" s="13">
        <v>0</v>
      </c>
      <c r="G80" s="13">
        <v>0</v>
      </c>
      <c r="H80" s="13">
        <f t="shared" si="1"/>
        <v>2854899.64</v>
      </c>
      <c r="I80" s="13">
        <v>64437.55</v>
      </c>
      <c r="J80" s="13">
        <v>0</v>
      </c>
      <c r="K80" s="13">
        <v>0</v>
      </c>
      <c r="L80" s="13">
        <f>L79+Table1[[#This Row],[LR number]]-Table1[[#This Row],[Sales Returns]]-Table1[[#This Row],[AR/AP]]</f>
        <v>2854899.64</v>
      </c>
      <c r="M80" s="22" t="s">
        <v>1138</v>
      </c>
      <c r="N80" s="14"/>
      <c r="O80" s="14"/>
      <c r="P80" s="14">
        <f>Table1[[#This Row],[Sale return in MRP
(B)]]*25%</f>
        <v>0</v>
      </c>
      <c r="Q80" s="14"/>
      <c r="R80" s="14"/>
    </row>
    <row r="81" ht="15.75" hidden="1" spans="1:18">
      <c r="A81" s="10" t="s">
        <v>1137</v>
      </c>
      <c r="B81" s="10" t="s">
        <v>12</v>
      </c>
      <c r="C81" s="11" t="s">
        <v>92</v>
      </c>
      <c r="D81" s="12">
        <v>44723</v>
      </c>
      <c r="E81" s="13">
        <v>58198.21</v>
      </c>
      <c r="F81" s="13">
        <v>0</v>
      </c>
      <c r="G81" s="13">
        <v>0</v>
      </c>
      <c r="H81" s="13">
        <f t="shared" si="1"/>
        <v>2913097.85</v>
      </c>
      <c r="I81" s="13">
        <v>58198.21</v>
      </c>
      <c r="J81" s="13">
        <v>0</v>
      </c>
      <c r="K81" s="13">
        <v>0</v>
      </c>
      <c r="L81" s="13">
        <f>L80+Table1[[#This Row],[LR number]]-Table1[[#This Row],[Sales Returns]]-Table1[[#This Row],[AR/AP]]</f>
        <v>2913097.85</v>
      </c>
      <c r="M81" s="22" t="s">
        <v>1138</v>
      </c>
      <c r="N81" s="14"/>
      <c r="O81" s="14"/>
      <c r="P81" s="14">
        <f>Table1[[#This Row],[Sale return in MRP
(B)]]*25%</f>
        <v>0</v>
      </c>
      <c r="Q81" s="14"/>
      <c r="R81" s="14"/>
    </row>
    <row r="82" ht="15.75" hidden="1" spans="1:18">
      <c r="A82" s="10" t="s">
        <v>1137</v>
      </c>
      <c r="B82" s="10" t="s">
        <v>15</v>
      </c>
      <c r="C82" s="11" t="s">
        <v>93</v>
      </c>
      <c r="D82" s="12">
        <v>44725</v>
      </c>
      <c r="E82" s="13">
        <v>0</v>
      </c>
      <c r="F82" s="13">
        <v>0</v>
      </c>
      <c r="G82" s="13">
        <v>128060</v>
      </c>
      <c r="H82" s="13">
        <f t="shared" si="1"/>
        <v>2785037.85</v>
      </c>
      <c r="I82" s="13">
        <v>0</v>
      </c>
      <c r="J82" s="13">
        <v>0</v>
      </c>
      <c r="K82" s="13">
        <v>128060</v>
      </c>
      <c r="L82" s="13">
        <f>L81+Table1[[#This Row],[LR number]]-Table1[[#This Row],[Sales Returns]]-Table1[[#This Row],[AR/AP]]</f>
        <v>2785037.85</v>
      </c>
      <c r="M82" s="22" t="s">
        <v>1138</v>
      </c>
      <c r="N82" s="14"/>
      <c r="O82" s="14"/>
      <c r="P82" s="14">
        <f>Table1[[#This Row],[Sale return in MRP
(B)]]*25%</f>
        <v>0</v>
      </c>
      <c r="Q82" s="14"/>
      <c r="R82" s="14"/>
    </row>
    <row r="83" ht="15.75" hidden="1" spans="1:18">
      <c r="A83" s="10" t="s">
        <v>1137</v>
      </c>
      <c r="B83" s="10" t="s">
        <v>15</v>
      </c>
      <c r="C83" s="11" t="s">
        <v>94</v>
      </c>
      <c r="D83" s="12">
        <v>44726</v>
      </c>
      <c r="E83" s="13">
        <v>0</v>
      </c>
      <c r="F83" s="13">
        <v>0</v>
      </c>
      <c r="G83" s="13">
        <v>193789</v>
      </c>
      <c r="H83" s="13">
        <f t="shared" si="1"/>
        <v>2591248.85</v>
      </c>
      <c r="I83" s="13">
        <v>0</v>
      </c>
      <c r="J83" s="13">
        <v>0</v>
      </c>
      <c r="K83" s="13">
        <v>193789</v>
      </c>
      <c r="L83" s="13">
        <f>L82+Table1[[#This Row],[LR number]]-Table1[[#This Row],[Sales Returns]]-Table1[[#This Row],[AR/AP]]</f>
        <v>2591248.85</v>
      </c>
      <c r="M83" s="22" t="s">
        <v>1138</v>
      </c>
      <c r="N83" s="14"/>
      <c r="O83" s="14"/>
      <c r="P83" s="14">
        <f>Table1[[#This Row],[Sale return in MRP
(B)]]*25%</f>
        <v>0</v>
      </c>
      <c r="Q83" s="14"/>
      <c r="R83" s="14"/>
    </row>
    <row r="84" ht="15.75" hidden="1" spans="1:18">
      <c r="A84" s="10" t="s">
        <v>1137</v>
      </c>
      <c r="B84" s="10" t="s">
        <v>15</v>
      </c>
      <c r="C84" s="11" t="s">
        <v>95</v>
      </c>
      <c r="D84" s="12">
        <v>44727</v>
      </c>
      <c r="E84" s="13">
        <v>0</v>
      </c>
      <c r="F84" s="13">
        <v>0</v>
      </c>
      <c r="G84" s="13">
        <v>36308</v>
      </c>
      <c r="H84" s="13">
        <f t="shared" si="1"/>
        <v>2554940.85</v>
      </c>
      <c r="I84" s="13">
        <v>0</v>
      </c>
      <c r="J84" s="13">
        <v>0</v>
      </c>
      <c r="K84" s="13">
        <v>36308</v>
      </c>
      <c r="L84" s="13">
        <f>L83+Table1[[#This Row],[LR number]]-Table1[[#This Row],[Sales Returns]]-Table1[[#This Row],[AR/AP]]</f>
        <v>2554940.85</v>
      </c>
      <c r="M84" s="22" t="s">
        <v>1138</v>
      </c>
      <c r="N84" s="14"/>
      <c r="O84" s="14"/>
      <c r="P84" s="14">
        <f>Table1[[#This Row],[Sale return in MRP
(B)]]*25%</f>
        <v>0</v>
      </c>
      <c r="Q84" s="14"/>
      <c r="R84" s="14"/>
    </row>
    <row r="85" ht="15.75" hidden="1" spans="1:18">
      <c r="A85" s="10" t="s">
        <v>1137</v>
      </c>
      <c r="B85" s="10" t="s">
        <v>12</v>
      </c>
      <c r="C85" s="11" t="s">
        <v>96</v>
      </c>
      <c r="D85" s="12">
        <v>44728</v>
      </c>
      <c r="E85" s="13">
        <v>64965.49</v>
      </c>
      <c r="F85" s="13">
        <v>0</v>
      </c>
      <c r="G85" s="13">
        <v>0</v>
      </c>
      <c r="H85" s="13">
        <f t="shared" si="1"/>
        <v>2619906.34</v>
      </c>
      <c r="I85" s="13">
        <v>64965.49</v>
      </c>
      <c r="J85" s="13">
        <v>0</v>
      </c>
      <c r="K85" s="13">
        <v>0</v>
      </c>
      <c r="L85" s="13">
        <f>L84+Table1[[#This Row],[LR number]]-Table1[[#This Row],[Sales Returns]]-Table1[[#This Row],[AR/AP]]</f>
        <v>2619906.34</v>
      </c>
      <c r="M85" s="22" t="s">
        <v>1138</v>
      </c>
      <c r="N85" s="14"/>
      <c r="O85" s="14"/>
      <c r="P85" s="14">
        <f>Table1[[#This Row],[Sale return in MRP
(B)]]*25%</f>
        <v>0</v>
      </c>
      <c r="Q85" s="14"/>
      <c r="R85" s="14"/>
    </row>
    <row r="86" ht="15.75" hidden="1" spans="1:18">
      <c r="A86" s="10" t="s">
        <v>1137</v>
      </c>
      <c r="B86" s="10" t="s">
        <v>12</v>
      </c>
      <c r="C86" s="11" t="s">
        <v>97</v>
      </c>
      <c r="D86" s="12">
        <v>44729</v>
      </c>
      <c r="E86" s="13">
        <v>77250.64</v>
      </c>
      <c r="F86" s="13">
        <v>0</v>
      </c>
      <c r="G86" s="13">
        <v>0</v>
      </c>
      <c r="H86" s="13">
        <f t="shared" si="1"/>
        <v>2697156.98</v>
      </c>
      <c r="I86" s="13">
        <v>77250.64</v>
      </c>
      <c r="J86" s="13">
        <v>0</v>
      </c>
      <c r="K86" s="13">
        <v>0</v>
      </c>
      <c r="L86" s="13">
        <f>L85+Table1[[#This Row],[LR number]]-Table1[[#This Row],[Sales Returns]]-Table1[[#This Row],[AR/AP]]</f>
        <v>2697156.98</v>
      </c>
      <c r="M86" s="22" t="s">
        <v>1138</v>
      </c>
      <c r="N86" s="14"/>
      <c r="O86" s="14"/>
      <c r="P86" s="14">
        <f>Table1[[#This Row],[Sale return in MRP
(B)]]*25%</f>
        <v>0</v>
      </c>
      <c r="Q86" s="14"/>
      <c r="R86" s="14"/>
    </row>
    <row r="87" ht="15.75" hidden="1" spans="1:18">
      <c r="A87" s="10" t="s">
        <v>1137</v>
      </c>
      <c r="B87" s="10" t="s">
        <v>15</v>
      </c>
      <c r="C87" s="11" t="s">
        <v>98</v>
      </c>
      <c r="D87" s="12">
        <v>44729</v>
      </c>
      <c r="E87" s="13">
        <v>0</v>
      </c>
      <c r="F87" s="13">
        <v>0</v>
      </c>
      <c r="G87" s="13">
        <v>56014</v>
      </c>
      <c r="H87" s="13">
        <f t="shared" si="1"/>
        <v>2641142.98</v>
      </c>
      <c r="I87" s="13">
        <v>0</v>
      </c>
      <c r="J87" s="13">
        <v>0</v>
      </c>
      <c r="K87" s="13">
        <v>56014</v>
      </c>
      <c r="L87" s="13">
        <f>L86+Table1[[#This Row],[LR number]]-Table1[[#This Row],[Sales Returns]]-Table1[[#This Row],[AR/AP]]</f>
        <v>2641142.98</v>
      </c>
      <c r="M87" s="22" t="s">
        <v>1138</v>
      </c>
      <c r="N87" s="14"/>
      <c r="O87" s="14"/>
      <c r="P87" s="14">
        <f>Table1[[#This Row],[Sale return in MRP
(B)]]*25%</f>
        <v>0</v>
      </c>
      <c r="Q87" s="14"/>
      <c r="R87" s="14"/>
    </row>
    <row r="88" ht="15.75" hidden="1" spans="1:18">
      <c r="A88" s="10" t="s">
        <v>1137</v>
      </c>
      <c r="B88" s="10" t="s">
        <v>12</v>
      </c>
      <c r="C88" s="11" t="s">
        <v>99</v>
      </c>
      <c r="D88" s="12">
        <v>44732</v>
      </c>
      <c r="E88" s="13">
        <v>90379.39</v>
      </c>
      <c r="F88" s="13">
        <v>0</v>
      </c>
      <c r="G88" s="13">
        <v>0</v>
      </c>
      <c r="H88" s="13">
        <f t="shared" si="1"/>
        <v>2731522.37</v>
      </c>
      <c r="I88" s="13">
        <v>90379.39</v>
      </c>
      <c r="J88" s="13">
        <v>0</v>
      </c>
      <c r="K88" s="13">
        <v>0</v>
      </c>
      <c r="L88" s="13">
        <f>L87+Table1[[#This Row],[LR number]]-Table1[[#This Row],[Sales Returns]]-Table1[[#This Row],[AR/AP]]</f>
        <v>2731522.37</v>
      </c>
      <c r="M88" s="22" t="s">
        <v>1138</v>
      </c>
      <c r="N88" s="14"/>
      <c r="O88" s="14"/>
      <c r="P88" s="14">
        <f>Table1[[#This Row],[Sale return in MRP
(B)]]*25%</f>
        <v>0</v>
      </c>
      <c r="Q88" s="14"/>
      <c r="R88" s="14"/>
    </row>
    <row r="89" ht="15.75" hidden="1" spans="1:18">
      <c r="A89" s="10" t="s">
        <v>1137</v>
      </c>
      <c r="B89" s="10" t="s">
        <v>15</v>
      </c>
      <c r="C89" s="11" t="s">
        <v>100</v>
      </c>
      <c r="D89" s="12">
        <v>44733</v>
      </c>
      <c r="E89" s="13">
        <v>0</v>
      </c>
      <c r="F89" s="13">
        <v>0</v>
      </c>
      <c r="G89" s="13">
        <v>227793</v>
      </c>
      <c r="H89" s="13">
        <f t="shared" si="1"/>
        <v>2503729.37</v>
      </c>
      <c r="I89" s="13">
        <v>0</v>
      </c>
      <c r="J89" s="13">
        <v>0</v>
      </c>
      <c r="K89" s="13">
        <v>227793</v>
      </c>
      <c r="L89" s="13">
        <f>L88+Table1[[#This Row],[LR number]]-Table1[[#This Row],[Sales Returns]]-Table1[[#This Row],[AR/AP]]</f>
        <v>2503729.37</v>
      </c>
      <c r="M89" s="22" t="s">
        <v>1138</v>
      </c>
      <c r="N89" s="14"/>
      <c r="O89" s="14"/>
      <c r="P89" s="14">
        <f>Table1[[#This Row],[Sale return in MRP
(B)]]*25%</f>
        <v>0</v>
      </c>
      <c r="Q89" s="14"/>
      <c r="R89" s="14"/>
    </row>
    <row r="90" ht="15.75" hidden="1" spans="1:18">
      <c r="A90" s="10" t="s">
        <v>1137</v>
      </c>
      <c r="B90" s="10" t="s">
        <v>12</v>
      </c>
      <c r="C90" s="11" t="s">
        <v>101</v>
      </c>
      <c r="D90" s="12">
        <v>44734</v>
      </c>
      <c r="E90" s="13">
        <v>78034.71</v>
      </c>
      <c r="F90" s="13">
        <v>0</v>
      </c>
      <c r="G90" s="13">
        <v>0</v>
      </c>
      <c r="H90" s="13">
        <f t="shared" si="1"/>
        <v>2581764.08</v>
      </c>
      <c r="I90" s="13">
        <v>78034.71</v>
      </c>
      <c r="J90" s="13">
        <v>0</v>
      </c>
      <c r="K90" s="13">
        <v>0</v>
      </c>
      <c r="L90" s="13">
        <f>L89+Table1[[#This Row],[LR number]]-Table1[[#This Row],[Sales Returns]]-Table1[[#This Row],[AR/AP]]</f>
        <v>2581764.08</v>
      </c>
      <c r="M90" s="22" t="s">
        <v>1138</v>
      </c>
      <c r="N90" s="14"/>
      <c r="O90" s="14"/>
      <c r="P90" s="14">
        <f>Table1[[#This Row],[Sale return in MRP
(B)]]*25%</f>
        <v>0</v>
      </c>
      <c r="Q90" s="14"/>
      <c r="R90" s="14"/>
    </row>
    <row r="91" ht="15.75" hidden="1" spans="1:18">
      <c r="A91" s="10" t="s">
        <v>1137</v>
      </c>
      <c r="B91" s="10" t="s">
        <v>12</v>
      </c>
      <c r="C91" s="11" t="s">
        <v>102</v>
      </c>
      <c r="D91" s="12">
        <v>44735</v>
      </c>
      <c r="E91" s="13">
        <v>166629.41</v>
      </c>
      <c r="F91" s="13">
        <v>0</v>
      </c>
      <c r="G91" s="13">
        <v>0</v>
      </c>
      <c r="H91" s="13">
        <f t="shared" si="1"/>
        <v>2748393.49</v>
      </c>
      <c r="I91" s="13">
        <v>166629.41</v>
      </c>
      <c r="J91" s="13">
        <v>0</v>
      </c>
      <c r="K91" s="13">
        <v>0</v>
      </c>
      <c r="L91" s="13">
        <f>L90+Table1[[#This Row],[LR number]]-Table1[[#This Row],[Sales Returns]]-Table1[[#This Row],[AR/AP]]</f>
        <v>2748393.49</v>
      </c>
      <c r="M91" s="22" t="s">
        <v>1138</v>
      </c>
      <c r="N91" s="14"/>
      <c r="O91" s="14"/>
      <c r="P91" s="14">
        <f>Table1[[#This Row],[Sale return in MRP
(B)]]*25%</f>
        <v>0</v>
      </c>
      <c r="Q91" s="14"/>
      <c r="R91" s="14"/>
    </row>
    <row r="92" ht="15.75" hidden="1" spans="1:18">
      <c r="A92" s="10" t="s">
        <v>1137</v>
      </c>
      <c r="B92" s="10" t="s">
        <v>12</v>
      </c>
      <c r="C92" s="11" t="s">
        <v>103</v>
      </c>
      <c r="D92" s="12">
        <v>44736</v>
      </c>
      <c r="E92" s="13">
        <v>77972.8</v>
      </c>
      <c r="F92" s="13">
        <v>0</v>
      </c>
      <c r="G92" s="13">
        <v>0</v>
      </c>
      <c r="H92" s="13">
        <f t="shared" si="1"/>
        <v>2826366.29</v>
      </c>
      <c r="I92" s="13">
        <v>77972.8</v>
      </c>
      <c r="J92" s="13">
        <v>0</v>
      </c>
      <c r="K92" s="13">
        <v>0</v>
      </c>
      <c r="L92" s="13">
        <f>L91+Table1[[#This Row],[LR number]]-Table1[[#This Row],[Sales Returns]]-Table1[[#This Row],[AR/AP]]</f>
        <v>2826366.29</v>
      </c>
      <c r="M92" s="22" t="s">
        <v>1138</v>
      </c>
      <c r="N92" s="14"/>
      <c r="O92" s="14"/>
      <c r="P92" s="14">
        <f>Table1[[#This Row],[Sale return in MRP
(B)]]*25%</f>
        <v>0</v>
      </c>
      <c r="Q92" s="14"/>
      <c r="R92" s="14"/>
    </row>
    <row r="93" ht="15.75" hidden="1" spans="1:18">
      <c r="A93" s="10" t="s">
        <v>1137</v>
      </c>
      <c r="B93" s="10" t="s">
        <v>12</v>
      </c>
      <c r="C93" s="11" t="s">
        <v>104</v>
      </c>
      <c r="D93" s="12">
        <v>44737</v>
      </c>
      <c r="E93" s="13">
        <v>56465.77</v>
      </c>
      <c r="F93" s="13">
        <v>0</v>
      </c>
      <c r="G93" s="13">
        <v>0</v>
      </c>
      <c r="H93" s="13">
        <f t="shared" si="1"/>
        <v>2882832.06</v>
      </c>
      <c r="I93" s="13">
        <v>56465.77</v>
      </c>
      <c r="J93" s="13">
        <v>0</v>
      </c>
      <c r="K93" s="13">
        <v>0</v>
      </c>
      <c r="L93" s="13">
        <f>L92+Table1[[#This Row],[LR number]]-Table1[[#This Row],[Sales Returns]]-Table1[[#This Row],[AR/AP]]</f>
        <v>2882832.06</v>
      </c>
      <c r="M93" s="22" t="s">
        <v>1138</v>
      </c>
      <c r="N93" s="14"/>
      <c r="O93" s="14"/>
      <c r="P93" s="14">
        <f>Table1[[#This Row],[Sale return in MRP
(B)]]*25%</f>
        <v>0</v>
      </c>
      <c r="Q93" s="14"/>
      <c r="R93" s="14"/>
    </row>
    <row r="94" ht="15.75" hidden="1" spans="1:18">
      <c r="A94" s="10" t="s">
        <v>1137</v>
      </c>
      <c r="B94" s="10" t="s">
        <v>12</v>
      </c>
      <c r="C94" s="11" t="s">
        <v>105</v>
      </c>
      <c r="D94" s="12">
        <v>44740</v>
      </c>
      <c r="E94" s="13">
        <v>69766.14</v>
      </c>
      <c r="F94" s="13">
        <v>0</v>
      </c>
      <c r="G94" s="13">
        <v>0</v>
      </c>
      <c r="H94" s="13">
        <f t="shared" si="1"/>
        <v>2952598.2</v>
      </c>
      <c r="I94" s="13">
        <v>69766.14</v>
      </c>
      <c r="J94" s="13">
        <v>0</v>
      </c>
      <c r="K94" s="13">
        <v>0</v>
      </c>
      <c r="L94" s="13">
        <f>L93+Table1[[#This Row],[LR number]]-Table1[[#This Row],[Sales Returns]]-Table1[[#This Row],[AR/AP]]</f>
        <v>2952598.2</v>
      </c>
      <c r="M94" s="22" t="s">
        <v>1138</v>
      </c>
      <c r="N94" s="14"/>
      <c r="O94" s="14"/>
      <c r="P94" s="14">
        <f>Table1[[#This Row],[Sale return in MRP
(B)]]*25%</f>
        <v>0</v>
      </c>
      <c r="Q94" s="14"/>
      <c r="R94" s="14"/>
    </row>
    <row r="95" ht="15.75" hidden="1" spans="1:18">
      <c r="A95" s="10" t="s">
        <v>1137</v>
      </c>
      <c r="B95" s="10" t="s">
        <v>15</v>
      </c>
      <c r="C95" s="11" t="s">
        <v>106</v>
      </c>
      <c r="D95" s="12">
        <v>44740</v>
      </c>
      <c r="E95" s="13">
        <v>0</v>
      </c>
      <c r="F95" s="13">
        <v>0</v>
      </c>
      <c r="G95" s="13">
        <v>300000</v>
      </c>
      <c r="H95" s="13">
        <f t="shared" si="1"/>
        <v>2652598.2</v>
      </c>
      <c r="I95" s="13">
        <v>0</v>
      </c>
      <c r="J95" s="13">
        <v>0</v>
      </c>
      <c r="K95" s="13">
        <v>300000</v>
      </c>
      <c r="L95" s="13">
        <f>L94+Table1[[#This Row],[LR number]]-Table1[[#This Row],[Sales Returns]]-Table1[[#This Row],[AR/AP]]</f>
        <v>2652598.2</v>
      </c>
      <c r="M95" s="22" t="s">
        <v>1138</v>
      </c>
      <c r="N95" s="14"/>
      <c r="O95" s="14"/>
      <c r="P95" s="14">
        <f>Table1[[#This Row],[Sale return in MRP
(B)]]*25%</f>
        <v>0</v>
      </c>
      <c r="Q95" s="14"/>
      <c r="R95" s="14"/>
    </row>
    <row r="96" ht="15.75" hidden="1" spans="1:18">
      <c r="A96" s="10" t="s">
        <v>1137</v>
      </c>
      <c r="B96" s="10" t="s">
        <v>12</v>
      </c>
      <c r="C96" s="11" t="s">
        <v>107</v>
      </c>
      <c r="D96" s="12">
        <v>44742</v>
      </c>
      <c r="E96" s="13">
        <v>229314.49</v>
      </c>
      <c r="F96" s="13">
        <v>0</v>
      </c>
      <c r="G96" s="13">
        <v>0</v>
      </c>
      <c r="H96" s="13">
        <f t="shared" si="1"/>
        <v>2881912.69</v>
      </c>
      <c r="I96" s="13">
        <v>229314.49</v>
      </c>
      <c r="J96" s="13">
        <v>0</v>
      </c>
      <c r="K96" s="13">
        <v>0</v>
      </c>
      <c r="L96" s="13">
        <f>L95+Table1[[#This Row],[LR number]]-Table1[[#This Row],[Sales Returns]]-Table1[[#This Row],[AR/AP]]</f>
        <v>2881912.69</v>
      </c>
      <c r="M96" s="22" t="s">
        <v>1138</v>
      </c>
      <c r="N96" s="14"/>
      <c r="O96" s="14"/>
      <c r="P96" s="14">
        <f>Table1[[#This Row],[Sale return in MRP
(B)]]*25%</f>
        <v>0</v>
      </c>
      <c r="Q96" s="14"/>
      <c r="R96" s="14"/>
    </row>
    <row r="97" ht="15.75" hidden="1" spans="1:18">
      <c r="A97" s="10" t="s">
        <v>1137</v>
      </c>
      <c r="B97" s="10" t="s">
        <v>15</v>
      </c>
      <c r="C97" s="11" t="s">
        <v>108</v>
      </c>
      <c r="D97" s="12">
        <v>44743</v>
      </c>
      <c r="E97" s="13">
        <v>0</v>
      </c>
      <c r="F97" s="13">
        <v>0</v>
      </c>
      <c r="G97" s="13">
        <v>100000</v>
      </c>
      <c r="H97" s="13">
        <f t="shared" si="1"/>
        <v>2781912.69</v>
      </c>
      <c r="I97" s="13">
        <v>0</v>
      </c>
      <c r="J97" s="13">
        <v>0</v>
      </c>
      <c r="K97" s="13">
        <v>100000</v>
      </c>
      <c r="L97" s="13">
        <f>L96+Table1[[#This Row],[LR number]]-Table1[[#This Row],[Sales Returns]]-Table1[[#This Row],[AR/AP]]</f>
        <v>2781912.69</v>
      </c>
      <c r="M97" s="22" t="s">
        <v>1138</v>
      </c>
      <c r="N97" s="14"/>
      <c r="O97" s="14"/>
      <c r="P97" s="14">
        <f>Table1[[#This Row],[Sale return in MRP
(B)]]*25%</f>
        <v>0</v>
      </c>
      <c r="Q97" s="14"/>
      <c r="R97" s="14"/>
    </row>
    <row r="98" ht="15.75" hidden="1" spans="1:18">
      <c r="A98" s="10" t="s">
        <v>1137</v>
      </c>
      <c r="B98" s="10" t="s">
        <v>12</v>
      </c>
      <c r="C98" s="11" t="s">
        <v>109</v>
      </c>
      <c r="D98" s="12">
        <v>44744</v>
      </c>
      <c r="E98" s="13">
        <v>78631.95</v>
      </c>
      <c r="F98" s="13">
        <v>0</v>
      </c>
      <c r="G98" s="13">
        <v>0</v>
      </c>
      <c r="H98" s="13">
        <f t="shared" si="1"/>
        <v>2860544.64</v>
      </c>
      <c r="I98" s="13">
        <v>78631.95</v>
      </c>
      <c r="J98" s="13">
        <v>0</v>
      </c>
      <c r="K98" s="13">
        <v>0</v>
      </c>
      <c r="L98" s="13">
        <f>L97+Table1[[#This Row],[LR number]]-Table1[[#This Row],[Sales Returns]]-Table1[[#This Row],[AR/AP]]</f>
        <v>2860544.64</v>
      </c>
      <c r="M98" s="22" t="s">
        <v>1138</v>
      </c>
      <c r="N98" s="14"/>
      <c r="O98" s="14"/>
      <c r="P98" s="14">
        <f>Table1[[#This Row],[Sale return in MRP
(B)]]*25%</f>
        <v>0</v>
      </c>
      <c r="Q98" s="14"/>
      <c r="R98" s="14"/>
    </row>
    <row r="99" ht="15.75" hidden="1" spans="1:18">
      <c r="A99" s="10" t="s">
        <v>1137</v>
      </c>
      <c r="B99" s="10" t="s">
        <v>12</v>
      </c>
      <c r="C99" s="11" t="s">
        <v>110</v>
      </c>
      <c r="D99" s="12">
        <v>44746</v>
      </c>
      <c r="E99" s="13">
        <v>72406.44</v>
      </c>
      <c r="F99" s="13">
        <v>0</v>
      </c>
      <c r="G99" s="13">
        <v>0</v>
      </c>
      <c r="H99" s="13">
        <f t="shared" si="1"/>
        <v>2932951.08</v>
      </c>
      <c r="I99" s="13">
        <v>72406.44</v>
      </c>
      <c r="J99" s="13">
        <v>0</v>
      </c>
      <c r="K99" s="13">
        <v>0</v>
      </c>
      <c r="L99" s="13">
        <f>L98+Table1[[#This Row],[LR number]]-Table1[[#This Row],[Sales Returns]]-Table1[[#This Row],[AR/AP]]</f>
        <v>2932951.08</v>
      </c>
      <c r="M99" s="22" t="s">
        <v>1138</v>
      </c>
      <c r="N99" s="14"/>
      <c r="O99" s="14"/>
      <c r="P99" s="14">
        <f>Table1[[#This Row],[Sale return in MRP
(B)]]*25%</f>
        <v>0</v>
      </c>
      <c r="Q99" s="14"/>
      <c r="R99" s="14"/>
    </row>
    <row r="100" ht="15.75" hidden="1" spans="1:18">
      <c r="A100" s="10" t="s">
        <v>1137</v>
      </c>
      <c r="B100" s="10" t="s">
        <v>15</v>
      </c>
      <c r="C100" s="11" t="s">
        <v>111</v>
      </c>
      <c r="D100" s="12">
        <v>44746</v>
      </c>
      <c r="E100" s="13">
        <v>0</v>
      </c>
      <c r="F100" s="13">
        <v>0</v>
      </c>
      <c r="G100" s="13">
        <v>220613</v>
      </c>
      <c r="H100" s="13">
        <f t="shared" si="1"/>
        <v>2712338.08</v>
      </c>
      <c r="I100" s="13">
        <v>0</v>
      </c>
      <c r="J100" s="13">
        <v>0</v>
      </c>
      <c r="K100" s="13">
        <v>220613</v>
      </c>
      <c r="L100" s="13">
        <f>L99+Table1[[#This Row],[LR number]]-Table1[[#This Row],[Sales Returns]]-Table1[[#This Row],[AR/AP]]</f>
        <v>2712338.08</v>
      </c>
      <c r="M100" s="22" t="s">
        <v>1138</v>
      </c>
      <c r="N100" s="14"/>
      <c r="O100" s="14"/>
      <c r="P100" s="14">
        <f>Table1[[#This Row],[Sale return in MRP
(B)]]*25%</f>
        <v>0</v>
      </c>
      <c r="Q100" s="14"/>
      <c r="R100" s="14"/>
    </row>
    <row r="101" ht="15.75" hidden="1" spans="1:18">
      <c r="A101" s="10" t="s">
        <v>1137</v>
      </c>
      <c r="B101" s="10" t="s">
        <v>12</v>
      </c>
      <c r="C101" s="11" t="s">
        <v>112</v>
      </c>
      <c r="D101" s="12">
        <v>44747</v>
      </c>
      <c r="E101" s="13">
        <v>80675.53</v>
      </c>
      <c r="F101" s="13">
        <v>0</v>
      </c>
      <c r="G101" s="13">
        <v>0</v>
      </c>
      <c r="H101" s="13">
        <f t="shared" si="1"/>
        <v>2793013.61</v>
      </c>
      <c r="I101" s="13">
        <v>80675.53</v>
      </c>
      <c r="J101" s="13">
        <v>0</v>
      </c>
      <c r="K101" s="13">
        <v>0</v>
      </c>
      <c r="L101" s="13">
        <f>L100+Table1[[#This Row],[LR number]]-Table1[[#This Row],[Sales Returns]]-Table1[[#This Row],[AR/AP]]</f>
        <v>2793013.61</v>
      </c>
      <c r="M101" s="22" t="s">
        <v>1138</v>
      </c>
      <c r="N101" s="14"/>
      <c r="O101" s="14"/>
      <c r="P101" s="14">
        <f>Table1[[#This Row],[Sale return in MRP
(B)]]*25%</f>
        <v>0</v>
      </c>
      <c r="Q101" s="14"/>
      <c r="R101" s="14"/>
    </row>
    <row r="102" ht="15.75" hidden="1" spans="1:18">
      <c r="A102" s="10" t="s">
        <v>1137</v>
      </c>
      <c r="B102" s="10" t="s">
        <v>12</v>
      </c>
      <c r="C102" s="11" t="s">
        <v>113</v>
      </c>
      <c r="D102" s="12">
        <v>44748</v>
      </c>
      <c r="E102" s="13">
        <v>128682.92</v>
      </c>
      <c r="F102" s="13">
        <v>0</v>
      </c>
      <c r="G102" s="13">
        <v>0</v>
      </c>
      <c r="H102" s="13">
        <f t="shared" si="1"/>
        <v>2921696.53</v>
      </c>
      <c r="I102" s="13">
        <v>128682.92</v>
      </c>
      <c r="J102" s="13">
        <v>0</v>
      </c>
      <c r="K102" s="13">
        <v>0</v>
      </c>
      <c r="L102" s="13">
        <f>L101+Table1[[#This Row],[LR number]]-Table1[[#This Row],[Sales Returns]]-Table1[[#This Row],[AR/AP]]</f>
        <v>2921696.53</v>
      </c>
      <c r="M102" s="22" t="s">
        <v>1138</v>
      </c>
      <c r="N102" s="14"/>
      <c r="O102" s="14"/>
      <c r="P102" s="14">
        <f>Table1[[#This Row],[Sale return in MRP
(B)]]*25%</f>
        <v>0</v>
      </c>
      <c r="Q102" s="14"/>
      <c r="R102" s="14"/>
    </row>
    <row r="103" ht="15.75" hidden="1" spans="1:18">
      <c r="A103" s="10" t="s">
        <v>1137</v>
      </c>
      <c r="B103" s="10" t="s">
        <v>15</v>
      </c>
      <c r="C103" s="11" t="s">
        <v>114</v>
      </c>
      <c r="D103" s="12">
        <v>44749</v>
      </c>
      <c r="E103" s="13">
        <v>0</v>
      </c>
      <c r="F103" s="13">
        <v>0</v>
      </c>
      <c r="G103" s="13">
        <v>85271</v>
      </c>
      <c r="H103" s="13">
        <f t="shared" si="1"/>
        <v>2836425.53</v>
      </c>
      <c r="I103" s="13">
        <v>0</v>
      </c>
      <c r="J103" s="13">
        <v>0</v>
      </c>
      <c r="K103" s="13">
        <v>85271</v>
      </c>
      <c r="L103" s="13">
        <f>L102+Table1[[#This Row],[LR number]]-Table1[[#This Row],[Sales Returns]]-Table1[[#This Row],[AR/AP]]</f>
        <v>2836425.53</v>
      </c>
      <c r="M103" s="22" t="s">
        <v>1138</v>
      </c>
      <c r="N103" s="14"/>
      <c r="O103" s="14"/>
      <c r="P103" s="14">
        <f>Table1[[#This Row],[Sale return in MRP
(B)]]*25%</f>
        <v>0</v>
      </c>
      <c r="Q103" s="14"/>
      <c r="R103" s="14"/>
    </row>
    <row r="104" ht="15.75" hidden="1" spans="1:18">
      <c r="A104" s="10" t="s">
        <v>1137</v>
      </c>
      <c r="B104" s="10" t="s">
        <v>12</v>
      </c>
      <c r="C104" s="11" t="s">
        <v>115</v>
      </c>
      <c r="D104" s="12">
        <v>44750</v>
      </c>
      <c r="E104" s="13">
        <v>149859.54</v>
      </c>
      <c r="F104" s="13">
        <v>0</v>
      </c>
      <c r="G104" s="13">
        <v>0</v>
      </c>
      <c r="H104" s="13">
        <f t="shared" si="1"/>
        <v>2986285.07</v>
      </c>
      <c r="I104" s="13">
        <v>149859.54</v>
      </c>
      <c r="J104" s="13">
        <v>0</v>
      </c>
      <c r="K104" s="13">
        <v>0</v>
      </c>
      <c r="L104" s="13">
        <f>L103+Table1[[#This Row],[LR number]]-Table1[[#This Row],[Sales Returns]]-Table1[[#This Row],[AR/AP]]</f>
        <v>2986285.07</v>
      </c>
      <c r="M104" s="22" t="s">
        <v>1138</v>
      </c>
      <c r="N104" s="14"/>
      <c r="O104" s="14"/>
      <c r="P104" s="14">
        <f>Table1[[#This Row],[Sale return in MRP
(B)]]*25%</f>
        <v>0</v>
      </c>
      <c r="Q104" s="14"/>
      <c r="R104" s="14"/>
    </row>
    <row r="105" ht="15.75" hidden="1" spans="1:18">
      <c r="A105" s="10" t="s">
        <v>1137</v>
      </c>
      <c r="B105" s="10" t="s">
        <v>15</v>
      </c>
      <c r="C105" s="11" t="s">
        <v>116</v>
      </c>
      <c r="D105" s="12">
        <v>44750</v>
      </c>
      <c r="E105" s="13">
        <v>0</v>
      </c>
      <c r="F105" s="13">
        <v>0</v>
      </c>
      <c r="G105" s="13">
        <v>45830</v>
      </c>
      <c r="H105" s="13">
        <f t="shared" si="1"/>
        <v>2940455.07</v>
      </c>
      <c r="I105" s="13">
        <v>0</v>
      </c>
      <c r="J105" s="13">
        <v>0</v>
      </c>
      <c r="K105" s="13">
        <v>45830</v>
      </c>
      <c r="L105" s="13">
        <f>L104+Table1[[#This Row],[LR number]]-Table1[[#This Row],[Sales Returns]]-Table1[[#This Row],[AR/AP]]</f>
        <v>2940455.07</v>
      </c>
      <c r="M105" s="22" t="s">
        <v>1138</v>
      </c>
      <c r="N105" s="14"/>
      <c r="O105" s="14"/>
      <c r="P105" s="14">
        <f>Table1[[#This Row],[Sale return in MRP
(B)]]*25%</f>
        <v>0</v>
      </c>
      <c r="Q105" s="14"/>
      <c r="R105" s="14"/>
    </row>
    <row r="106" ht="15.75" hidden="1" spans="1:18">
      <c r="A106" s="10" t="s">
        <v>1137</v>
      </c>
      <c r="B106" s="10" t="s">
        <v>12</v>
      </c>
      <c r="C106" s="11" t="s">
        <v>117</v>
      </c>
      <c r="D106" s="12">
        <v>44753</v>
      </c>
      <c r="E106" s="13">
        <v>97385.49</v>
      </c>
      <c r="F106" s="13">
        <v>0</v>
      </c>
      <c r="G106" s="13">
        <v>0</v>
      </c>
      <c r="H106" s="13">
        <f t="shared" si="1"/>
        <v>3037840.56</v>
      </c>
      <c r="I106" s="13">
        <v>97385.49</v>
      </c>
      <c r="J106" s="13">
        <v>0</v>
      </c>
      <c r="K106" s="13">
        <v>0</v>
      </c>
      <c r="L106" s="13">
        <f>L105+Table1[[#This Row],[LR number]]-Table1[[#This Row],[Sales Returns]]-Table1[[#This Row],[AR/AP]]</f>
        <v>3037840.56</v>
      </c>
      <c r="M106" s="22" t="s">
        <v>1138</v>
      </c>
      <c r="N106" s="14"/>
      <c r="O106" s="14"/>
      <c r="P106" s="14">
        <f>Table1[[#This Row],[Sale return in MRP
(B)]]*25%</f>
        <v>0</v>
      </c>
      <c r="Q106" s="14"/>
      <c r="R106" s="14"/>
    </row>
    <row r="107" ht="15.75" hidden="1" spans="1:18">
      <c r="A107" s="10" t="s">
        <v>1137</v>
      </c>
      <c r="B107" s="10" t="s">
        <v>15</v>
      </c>
      <c r="C107" s="11" t="s">
        <v>118</v>
      </c>
      <c r="D107" s="12">
        <v>44753</v>
      </c>
      <c r="E107" s="13">
        <v>0</v>
      </c>
      <c r="F107" s="13">
        <v>0</v>
      </c>
      <c r="G107" s="13">
        <v>81173</v>
      </c>
      <c r="H107" s="13">
        <f t="shared" si="1"/>
        <v>2956667.56</v>
      </c>
      <c r="I107" s="13">
        <v>0</v>
      </c>
      <c r="J107" s="13">
        <v>0</v>
      </c>
      <c r="K107" s="13">
        <v>81173</v>
      </c>
      <c r="L107" s="13">
        <f>L106+Table1[[#This Row],[LR number]]-Table1[[#This Row],[Sales Returns]]-Table1[[#This Row],[AR/AP]]</f>
        <v>2956667.56</v>
      </c>
      <c r="M107" s="22" t="s">
        <v>1138</v>
      </c>
      <c r="N107" s="14"/>
      <c r="O107" s="14"/>
      <c r="P107" s="14">
        <f>Table1[[#This Row],[Sale return in MRP
(B)]]*25%</f>
        <v>0</v>
      </c>
      <c r="Q107" s="14"/>
      <c r="R107" s="14"/>
    </row>
    <row r="108" ht="15.75" hidden="1" spans="1:18">
      <c r="A108" s="10" t="s">
        <v>1137</v>
      </c>
      <c r="B108" s="10" t="s">
        <v>15</v>
      </c>
      <c r="C108" s="11" t="s">
        <v>119</v>
      </c>
      <c r="D108" s="12">
        <v>44754</v>
      </c>
      <c r="E108" s="13">
        <v>0</v>
      </c>
      <c r="F108" s="13">
        <v>0</v>
      </c>
      <c r="G108" s="13">
        <v>186658</v>
      </c>
      <c r="H108" s="13">
        <f t="shared" si="1"/>
        <v>2770009.56</v>
      </c>
      <c r="I108" s="13">
        <v>0</v>
      </c>
      <c r="J108" s="13">
        <v>0</v>
      </c>
      <c r="K108" s="13">
        <v>186658</v>
      </c>
      <c r="L108" s="13">
        <f>L107+Table1[[#This Row],[LR number]]-Table1[[#This Row],[Sales Returns]]-Table1[[#This Row],[AR/AP]]</f>
        <v>2770009.56</v>
      </c>
      <c r="M108" s="22" t="s">
        <v>1138</v>
      </c>
      <c r="N108" s="14"/>
      <c r="O108" s="14"/>
      <c r="P108" s="14">
        <f>Table1[[#This Row],[Sale return in MRP
(B)]]*25%</f>
        <v>0</v>
      </c>
      <c r="Q108" s="14"/>
      <c r="R108" s="14"/>
    </row>
    <row r="109" ht="15.75" hidden="1" spans="1:18">
      <c r="A109" s="10" t="s">
        <v>1137</v>
      </c>
      <c r="B109" s="10" t="s">
        <v>12</v>
      </c>
      <c r="C109" s="11" t="s">
        <v>120</v>
      </c>
      <c r="D109" s="12">
        <v>44755</v>
      </c>
      <c r="E109" s="13">
        <v>76444.12</v>
      </c>
      <c r="F109" s="13">
        <v>0</v>
      </c>
      <c r="G109" s="13">
        <v>0</v>
      </c>
      <c r="H109" s="13">
        <f t="shared" si="1"/>
        <v>2846453.68</v>
      </c>
      <c r="I109" s="13">
        <v>76444.12</v>
      </c>
      <c r="J109" s="13">
        <v>0</v>
      </c>
      <c r="K109" s="13">
        <v>0</v>
      </c>
      <c r="L109" s="13">
        <f>L108+Table1[[#This Row],[LR number]]-Table1[[#This Row],[Sales Returns]]-Table1[[#This Row],[AR/AP]]</f>
        <v>2846453.68</v>
      </c>
      <c r="M109" s="22" t="s">
        <v>1138</v>
      </c>
      <c r="N109" s="14"/>
      <c r="O109" s="14"/>
      <c r="P109" s="14">
        <f>Table1[[#This Row],[Sale return in MRP
(B)]]*25%</f>
        <v>0</v>
      </c>
      <c r="Q109" s="14"/>
      <c r="R109" s="14"/>
    </row>
    <row r="110" ht="15.75" hidden="1" spans="1:18">
      <c r="A110" s="10" t="s">
        <v>1137</v>
      </c>
      <c r="B110" s="10" t="s">
        <v>15</v>
      </c>
      <c r="C110" s="11" t="s">
        <v>121</v>
      </c>
      <c r="D110" s="12">
        <v>44755</v>
      </c>
      <c r="E110" s="13">
        <v>0</v>
      </c>
      <c r="F110" s="13">
        <v>0</v>
      </c>
      <c r="G110" s="13">
        <v>89202</v>
      </c>
      <c r="H110" s="13">
        <f t="shared" si="1"/>
        <v>2757251.68</v>
      </c>
      <c r="I110" s="13">
        <v>0</v>
      </c>
      <c r="J110" s="13">
        <v>0</v>
      </c>
      <c r="K110" s="13">
        <v>89202</v>
      </c>
      <c r="L110" s="13">
        <f>L109+Table1[[#This Row],[LR number]]-Table1[[#This Row],[Sales Returns]]-Table1[[#This Row],[AR/AP]]</f>
        <v>2757251.68</v>
      </c>
      <c r="M110" s="22" t="s">
        <v>1138</v>
      </c>
      <c r="N110" s="14"/>
      <c r="O110" s="14"/>
      <c r="P110" s="14">
        <f>Table1[[#This Row],[Sale return in MRP
(B)]]*25%</f>
        <v>0</v>
      </c>
      <c r="Q110" s="14"/>
      <c r="R110" s="14"/>
    </row>
    <row r="111" ht="15.75" hidden="1" spans="1:18">
      <c r="A111" s="10" t="s">
        <v>1137</v>
      </c>
      <c r="B111" s="10" t="s">
        <v>12</v>
      </c>
      <c r="C111" s="11" t="s">
        <v>122</v>
      </c>
      <c r="D111" s="12">
        <v>44756</v>
      </c>
      <c r="E111" s="13">
        <v>60364.5</v>
      </c>
      <c r="F111" s="13">
        <v>0</v>
      </c>
      <c r="G111" s="13">
        <v>0</v>
      </c>
      <c r="H111" s="13">
        <f t="shared" si="1"/>
        <v>2817616.18</v>
      </c>
      <c r="I111" s="13">
        <v>60364.5</v>
      </c>
      <c r="J111" s="13">
        <v>0</v>
      </c>
      <c r="K111" s="13">
        <v>0</v>
      </c>
      <c r="L111" s="13">
        <f>L110+Table1[[#This Row],[LR number]]-Table1[[#This Row],[Sales Returns]]-Table1[[#This Row],[AR/AP]]</f>
        <v>2817616.18</v>
      </c>
      <c r="M111" s="22" t="s">
        <v>1138</v>
      </c>
      <c r="N111" s="14"/>
      <c r="O111" s="14"/>
      <c r="P111" s="14">
        <f>Table1[[#This Row],[Sale return in MRP
(B)]]*25%</f>
        <v>0</v>
      </c>
      <c r="Q111" s="14"/>
      <c r="R111" s="14"/>
    </row>
    <row r="112" ht="15.75" hidden="1" spans="1:18">
      <c r="A112" s="10" t="s">
        <v>1137</v>
      </c>
      <c r="B112" s="10" t="s">
        <v>15</v>
      </c>
      <c r="C112" s="11" t="s">
        <v>123</v>
      </c>
      <c r="D112" s="12">
        <v>44757</v>
      </c>
      <c r="E112" s="13">
        <v>0</v>
      </c>
      <c r="F112" s="13">
        <v>0</v>
      </c>
      <c r="G112" s="13">
        <v>86286</v>
      </c>
      <c r="H112" s="13">
        <f t="shared" si="1"/>
        <v>2731330.18</v>
      </c>
      <c r="I112" s="13">
        <v>0</v>
      </c>
      <c r="J112" s="13">
        <v>0</v>
      </c>
      <c r="K112" s="13">
        <v>86286</v>
      </c>
      <c r="L112" s="13">
        <f>L111+Table1[[#This Row],[LR number]]-Table1[[#This Row],[Sales Returns]]-Table1[[#This Row],[AR/AP]]</f>
        <v>2731330.18</v>
      </c>
      <c r="M112" s="22" t="s">
        <v>1138</v>
      </c>
      <c r="N112" s="14"/>
      <c r="O112" s="14"/>
      <c r="P112" s="14">
        <f>Table1[[#This Row],[Sale return in MRP
(B)]]*25%</f>
        <v>0</v>
      </c>
      <c r="Q112" s="14"/>
      <c r="R112" s="14"/>
    </row>
    <row r="113" ht="15.75" hidden="1" spans="1:18">
      <c r="A113" s="10" t="s">
        <v>1137</v>
      </c>
      <c r="B113" s="10" t="s">
        <v>12</v>
      </c>
      <c r="C113" s="11" t="s">
        <v>124</v>
      </c>
      <c r="D113" s="12">
        <v>44758</v>
      </c>
      <c r="E113" s="13">
        <v>117127.8</v>
      </c>
      <c r="F113" s="13">
        <v>0</v>
      </c>
      <c r="G113" s="13">
        <v>0</v>
      </c>
      <c r="H113" s="13">
        <f t="shared" si="1"/>
        <v>2848457.98</v>
      </c>
      <c r="I113" s="13">
        <v>117127.8</v>
      </c>
      <c r="J113" s="13">
        <v>0</v>
      </c>
      <c r="K113" s="13">
        <v>0</v>
      </c>
      <c r="L113" s="13">
        <f>L112+Table1[[#This Row],[LR number]]-Table1[[#This Row],[Sales Returns]]-Table1[[#This Row],[AR/AP]]</f>
        <v>2848457.98</v>
      </c>
      <c r="M113" s="22" t="s">
        <v>1138</v>
      </c>
      <c r="N113" s="14"/>
      <c r="O113" s="14"/>
      <c r="P113" s="14">
        <f>Table1[[#This Row],[Sale return in MRP
(B)]]*25%</f>
        <v>0</v>
      </c>
      <c r="Q113" s="14"/>
      <c r="R113" s="14"/>
    </row>
    <row r="114" ht="15.75" hidden="1" spans="1:18">
      <c r="A114" s="10" t="s">
        <v>1137</v>
      </c>
      <c r="B114" s="10" t="s">
        <v>12</v>
      </c>
      <c r="C114" s="11" t="s">
        <v>125</v>
      </c>
      <c r="D114" s="12">
        <v>44760</v>
      </c>
      <c r="E114" s="13">
        <v>59172.78</v>
      </c>
      <c r="F114" s="13">
        <v>0</v>
      </c>
      <c r="G114" s="13">
        <v>0</v>
      </c>
      <c r="H114" s="13">
        <f t="shared" si="1"/>
        <v>2907630.76</v>
      </c>
      <c r="I114" s="13">
        <v>59172.78</v>
      </c>
      <c r="J114" s="13">
        <v>0</v>
      </c>
      <c r="K114" s="13">
        <v>0</v>
      </c>
      <c r="L114" s="13">
        <f>L113+Table1[[#This Row],[LR number]]-Table1[[#This Row],[Sales Returns]]-Table1[[#This Row],[AR/AP]]</f>
        <v>2907630.76</v>
      </c>
      <c r="M114" s="22" t="s">
        <v>1138</v>
      </c>
      <c r="N114" s="14"/>
      <c r="O114" s="14"/>
      <c r="P114" s="14">
        <f>Table1[[#This Row],[Sale return in MRP
(B)]]*25%</f>
        <v>0</v>
      </c>
      <c r="Q114" s="14"/>
      <c r="R114" s="14"/>
    </row>
    <row r="115" ht="15.75" hidden="1" spans="1:18">
      <c r="A115" s="10" t="s">
        <v>1137</v>
      </c>
      <c r="B115" s="10" t="s">
        <v>15</v>
      </c>
      <c r="C115" s="11" t="s">
        <v>126</v>
      </c>
      <c r="D115" s="12">
        <v>44760</v>
      </c>
      <c r="E115" s="13">
        <v>0</v>
      </c>
      <c r="F115" s="13">
        <v>0</v>
      </c>
      <c r="G115" s="13">
        <v>225322</v>
      </c>
      <c r="H115" s="13">
        <f t="shared" si="1"/>
        <v>2682308.76</v>
      </c>
      <c r="I115" s="13">
        <v>0</v>
      </c>
      <c r="J115" s="13">
        <v>0</v>
      </c>
      <c r="K115" s="13">
        <v>225322</v>
      </c>
      <c r="L115" s="13">
        <f>L114+Table1[[#This Row],[LR number]]-Table1[[#This Row],[Sales Returns]]-Table1[[#This Row],[AR/AP]]</f>
        <v>2682308.76</v>
      </c>
      <c r="M115" s="22" t="s">
        <v>1138</v>
      </c>
      <c r="N115" s="14"/>
      <c r="O115" s="14"/>
      <c r="P115" s="14">
        <f>Table1[[#This Row],[Sale return in MRP
(B)]]*25%</f>
        <v>0</v>
      </c>
      <c r="Q115" s="14"/>
      <c r="R115" s="14"/>
    </row>
    <row r="116" ht="15.75" hidden="1" spans="1:18">
      <c r="A116" s="10" t="s">
        <v>1137</v>
      </c>
      <c r="B116" s="10" t="s">
        <v>15</v>
      </c>
      <c r="C116" s="11" t="s">
        <v>127</v>
      </c>
      <c r="D116" s="12">
        <v>44762</v>
      </c>
      <c r="E116" s="13">
        <v>0</v>
      </c>
      <c r="F116" s="13">
        <v>0</v>
      </c>
      <c r="G116" s="13">
        <v>41225</v>
      </c>
      <c r="H116" s="13">
        <f t="shared" si="1"/>
        <v>2641083.76</v>
      </c>
      <c r="I116" s="13">
        <v>0</v>
      </c>
      <c r="J116" s="13">
        <v>0</v>
      </c>
      <c r="K116" s="13">
        <v>41225</v>
      </c>
      <c r="L116" s="13">
        <f>L115+Table1[[#This Row],[LR number]]-Table1[[#This Row],[Sales Returns]]-Table1[[#This Row],[AR/AP]]</f>
        <v>2641083.76</v>
      </c>
      <c r="M116" s="22" t="s">
        <v>1138</v>
      </c>
      <c r="N116" s="14"/>
      <c r="O116" s="14"/>
      <c r="P116" s="14">
        <f>Table1[[#This Row],[Sale return in MRP
(B)]]*25%</f>
        <v>0</v>
      </c>
      <c r="Q116" s="14"/>
      <c r="R116" s="14"/>
    </row>
    <row r="117" ht="15.75" hidden="1" spans="1:18">
      <c r="A117" s="10" t="s">
        <v>1137</v>
      </c>
      <c r="B117" s="10" t="s">
        <v>12</v>
      </c>
      <c r="C117" s="11" t="s">
        <v>128</v>
      </c>
      <c r="D117" s="12">
        <v>44763</v>
      </c>
      <c r="E117" s="13">
        <v>118434.21</v>
      </c>
      <c r="F117" s="13">
        <v>0</v>
      </c>
      <c r="G117" s="13">
        <v>0</v>
      </c>
      <c r="H117" s="13">
        <f t="shared" si="1"/>
        <v>2759517.97</v>
      </c>
      <c r="I117" s="13">
        <v>118434.21</v>
      </c>
      <c r="J117" s="13">
        <v>0</v>
      </c>
      <c r="K117" s="13">
        <v>0</v>
      </c>
      <c r="L117" s="13">
        <f>L116+Table1[[#This Row],[LR number]]-Table1[[#This Row],[Sales Returns]]-Table1[[#This Row],[AR/AP]]</f>
        <v>2759517.97</v>
      </c>
      <c r="M117" s="22" t="s">
        <v>1138</v>
      </c>
      <c r="N117" s="14"/>
      <c r="O117" s="14"/>
      <c r="P117" s="14">
        <f>Table1[[#This Row],[Sale return in MRP
(B)]]*25%</f>
        <v>0</v>
      </c>
      <c r="Q117" s="14"/>
      <c r="R117" s="14"/>
    </row>
    <row r="118" ht="15.75" hidden="1" spans="1:18">
      <c r="A118" s="10" t="s">
        <v>1137</v>
      </c>
      <c r="B118" s="10" t="s">
        <v>15</v>
      </c>
      <c r="C118" s="11" t="s">
        <v>129</v>
      </c>
      <c r="D118" s="12">
        <v>44764</v>
      </c>
      <c r="E118" s="13">
        <v>0</v>
      </c>
      <c r="F118" s="13">
        <v>0</v>
      </c>
      <c r="G118" s="13">
        <v>52509</v>
      </c>
      <c r="H118" s="13">
        <f t="shared" si="1"/>
        <v>2707008.97</v>
      </c>
      <c r="I118" s="13">
        <v>0</v>
      </c>
      <c r="J118" s="13">
        <v>0</v>
      </c>
      <c r="K118" s="13">
        <v>52509</v>
      </c>
      <c r="L118" s="13">
        <f>L117+Table1[[#This Row],[LR number]]-Table1[[#This Row],[Sales Returns]]-Table1[[#This Row],[AR/AP]]</f>
        <v>2707008.97</v>
      </c>
      <c r="M118" s="22" t="s">
        <v>1138</v>
      </c>
      <c r="N118" s="14"/>
      <c r="O118" s="14"/>
      <c r="P118" s="14">
        <f>Table1[[#This Row],[Sale return in MRP
(B)]]*25%</f>
        <v>0</v>
      </c>
      <c r="Q118" s="14"/>
      <c r="R118" s="14"/>
    </row>
    <row r="119" ht="15.75" hidden="1" spans="1:18">
      <c r="A119" s="10" t="s">
        <v>1137</v>
      </c>
      <c r="B119" s="10" t="s">
        <v>12</v>
      </c>
      <c r="C119" s="11" t="s">
        <v>130</v>
      </c>
      <c r="D119" s="12">
        <v>44765</v>
      </c>
      <c r="E119" s="13">
        <v>167474.88</v>
      </c>
      <c r="F119" s="13">
        <v>0</v>
      </c>
      <c r="G119" s="13">
        <v>0</v>
      </c>
      <c r="H119" s="13">
        <f t="shared" si="1"/>
        <v>2874483.85</v>
      </c>
      <c r="I119" s="13">
        <v>167474.88</v>
      </c>
      <c r="J119" s="13">
        <v>0</v>
      </c>
      <c r="K119" s="13">
        <v>0</v>
      </c>
      <c r="L119" s="13">
        <f>L118+Table1[[#This Row],[LR number]]-Table1[[#This Row],[Sales Returns]]-Table1[[#This Row],[AR/AP]]</f>
        <v>2874483.85</v>
      </c>
      <c r="M119" s="22" t="s">
        <v>1138</v>
      </c>
      <c r="N119" s="14"/>
      <c r="O119" s="14"/>
      <c r="P119" s="14">
        <f>Table1[[#This Row],[Sale return in MRP
(B)]]*25%</f>
        <v>0</v>
      </c>
      <c r="Q119" s="14"/>
      <c r="R119" s="14"/>
    </row>
    <row r="120" ht="15.75" hidden="1" spans="1:18">
      <c r="A120" s="10" t="s">
        <v>1137</v>
      </c>
      <c r="B120" s="10" t="s">
        <v>12</v>
      </c>
      <c r="C120" s="11" t="s">
        <v>131</v>
      </c>
      <c r="D120" s="12">
        <v>44768</v>
      </c>
      <c r="E120" s="13">
        <v>69604.63</v>
      </c>
      <c r="F120" s="13">
        <v>0</v>
      </c>
      <c r="G120" s="13">
        <v>0</v>
      </c>
      <c r="H120" s="13">
        <f t="shared" si="1"/>
        <v>2944088.48</v>
      </c>
      <c r="I120" s="13">
        <v>69604.63</v>
      </c>
      <c r="J120" s="13">
        <v>0</v>
      </c>
      <c r="K120" s="13">
        <v>0</v>
      </c>
      <c r="L120" s="13">
        <f>L119+Table1[[#This Row],[LR number]]-Table1[[#This Row],[Sales Returns]]-Table1[[#This Row],[AR/AP]]</f>
        <v>2944088.48</v>
      </c>
      <c r="M120" s="22" t="s">
        <v>1138</v>
      </c>
      <c r="N120" s="14"/>
      <c r="O120" s="14"/>
      <c r="P120" s="14">
        <f>Table1[[#This Row],[Sale return in MRP
(B)]]*25%</f>
        <v>0</v>
      </c>
      <c r="Q120" s="14"/>
      <c r="R120" s="14"/>
    </row>
    <row r="121" ht="15.75" hidden="1" spans="1:18">
      <c r="A121" s="10" t="s">
        <v>1137</v>
      </c>
      <c r="B121" s="10" t="s">
        <v>15</v>
      </c>
      <c r="C121" s="11" t="s">
        <v>132</v>
      </c>
      <c r="D121" s="12">
        <v>44768</v>
      </c>
      <c r="E121" s="13">
        <v>0</v>
      </c>
      <c r="F121" s="13">
        <v>0</v>
      </c>
      <c r="G121" s="13">
        <v>218183</v>
      </c>
      <c r="H121" s="13">
        <f t="shared" si="1"/>
        <v>2725905.48</v>
      </c>
      <c r="I121" s="13">
        <v>0</v>
      </c>
      <c r="J121" s="13">
        <v>0</v>
      </c>
      <c r="K121" s="13">
        <v>218183</v>
      </c>
      <c r="L121" s="13">
        <f>L120+Table1[[#This Row],[LR number]]-Table1[[#This Row],[Sales Returns]]-Table1[[#This Row],[AR/AP]]</f>
        <v>2725905.48</v>
      </c>
      <c r="M121" s="22" t="s">
        <v>1138</v>
      </c>
      <c r="N121" s="14"/>
      <c r="O121" s="14"/>
      <c r="P121" s="14">
        <f>Table1[[#This Row],[Sale return in MRP
(B)]]*25%</f>
        <v>0</v>
      </c>
      <c r="Q121" s="14"/>
      <c r="R121" s="14"/>
    </row>
    <row r="122" ht="15.75" hidden="1" spans="1:18">
      <c r="A122" s="10" t="s">
        <v>1137</v>
      </c>
      <c r="B122" s="10" t="s">
        <v>12</v>
      </c>
      <c r="C122" s="11" t="s">
        <v>133</v>
      </c>
      <c r="D122" s="12">
        <v>44769</v>
      </c>
      <c r="E122" s="13">
        <v>38104.7</v>
      </c>
      <c r="F122" s="13">
        <v>0</v>
      </c>
      <c r="G122" s="13">
        <v>0</v>
      </c>
      <c r="H122" s="13">
        <f t="shared" si="1"/>
        <v>2764010.18</v>
      </c>
      <c r="I122" s="13">
        <v>38104.7</v>
      </c>
      <c r="J122" s="13">
        <v>0</v>
      </c>
      <c r="K122" s="13">
        <v>0</v>
      </c>
      <c r="L122" s="13">
        <f>L121+Table1[[#This Row],[LR number]]-Table1[[#This Row],[Sales Returns]]-Table1[[#This Row],[AR/AP]]</f>
        <v>2764010.18</v>
      </c>
      <c r="M122" s="22" t="s">
        <v>1138</v>
      </c>
      <c r="N122" s="14"/>
      <c r="O122" s="14"/>
      <c r="P122" s="14">
        <f>Table1[[#This Row],[Sale return in MRP
(B)]]*25%</f>
        <v>0</v>
      </c>
      <c r="Q122" s="14"/>
      <c r="R122" s="14"/>
    </row>
    <row r="123" ht="15.75" hidden="1" spans="1:18">
      <c r="A123" s="10" t="s">
        <v>1137</v>
      </c>
      <c r="B123" s="10" t="s">
        <v>15</v>
      </c>
      <c r="C123" s="11" t="s">
        <v>134</v>
      </c>
      <c r="D123" s="12">
        <v>44769</v>
      </c>
      <c r="E123" s="13">
        <v>0</v>
      </c>
      <c r="F123" s="13">
        <v>0</v>
      </c>
      <c r="G123" s="13">
        <v>71922</v>
      </c>
      <c r="H123" s="13">
        <f t="shared" si="1"/>
        <v>2692088.18</v>
      </c>
      <c r="I123" s="13">
        <v>0</v>
      </c>
      <c r="J123" s="13">
        <v>0</v>
      </c>
      <c r="K123" s="13">
        <v>71922</v>
      </c>
      <c r="L123" s="13">
        <f>L122+Table1[[#This Row],[LR number]]-Table1[[#This Row],[Sales Returns]]-Table1[[#This Row],[AR/AP]]</f>
        <v>2692088.18</v>
      </c>
      <c r="M123" s="22" t="s">
        <v>1138</v>
      </c>
      <c r="N123" s="14"/>
      <c r="O123" s="14"/>
      <c r="P123" s="14">
        <f>Table1[[#This Row],[Sale return in MRP
(B)]]*25%</f>
        <v>0</v>
      </c>
      <c r="Q123" s="14"/>
      <c r="R123" s="14"/>
    </row>
    <row r="124" ht="15.75" hidden="1" spans="1:18">
      <c r="A124" s="10" t="s">
        <v>1137</v>
      </c>
      <c r="B124" s="10" t="s">
        <v>12</v>
      </c>
      <c r="C124" s="11" t="s">
        <v>135</v>
      </c>
      <c r="D124" s="12">
        <v>44772</v>
      </c>
      <c r="E124" s="13">
        <v>123003.81</v>
      </c>
      <c r="F124" s="13">
        <v>0</v>
      </c>
      <c r="G124" s="13">
        <v>0</v>
      </c>
      <c r="H124" s="13">
        <f t="shared" si="1"/>
        <v>2815091.99</v>
      </c>
      <c r="I124" s="13">
        <v>123003.81</v>
      </c>
      <c r="J124" s="13">
        <v>0</v>
      </c>
      <c r="K124" s="13">
        <v>0</v>
      </c>
      <c r="L124" s="13">
        <f>L123+Table1[[#This Row],[LR number]]-Table1[[#This Row],[Sales Returns]]-Table1[[#This Row],[AR/AP]]</f>
        <v>2815091.99</v>
      </c>
      <c r="M124" s="22" t="s">
        <v>1138</v>
      </c>
      <c r="N124" s="14"/>
      <c r="O124" s="14"/>
      <c r="P124" s="14">
        <f>Table1[[#This Row],[Sale return in MRP
(B)]]*25%</f>
        <v>0</v>
      </c>
      <c r="Q124" s="14"/>
      <c r="R124" s="14"/>
    </row>
    <row r="125" ht="15.75" hidden="1" spans="1:18">
      <c r="A125" s="10" t="s">
        <v>1137</v>
      </c>
      <c r="B125" s="10" t="s">
        <v>15</v>
      </c>
      <c r="C125" s="11" t="s">
        <v>136</v>
      </c>
      <c r="D125" s="12">
        <v>44772</v>
      </c>
      <c r="E125" s="13">
        <v>0</v>
      </c>
      <c r="F125" s="13">
        <v>0</v>
      </c>
      <c r="G125" s="13">
        <v>35524</v>
      </c>
      <c r="H125" s="13">
        <f t="shared" si="1"/>
        <v>2779567.99</v>
      </c>
      <c r="I125" s="13">
        <v>0</v>
      </c>
      <c r="J125" s="13">
        <v>0</v>
      </c>
      <c r="K125" s="13">
        <v>35524</v>
      </c>
      <c r="L125" s="13">
        <f>L124+Table1[[#This Row],[LR number]]-Table1[[#This Row],[Sales Returns]]-Table1[[#This Row],[AR/AP]]</f>
        <v>2779567.99</v>
      </c>
      <c r="M125" s="22" t="s">
        <v>1138</v>
      </c>
      <c r="N125" s="14"/>
      <c r="O125" s="14"/>
      <c r="P125" s="14">
        <f>Table1[[#This Row],[Sale return in MRP
(B)]]*25%</f>
        <v>0</v>
      </c>
      <c r="Q125" s="14"/>
      <c r="R125" s="14"/>
    </row>
    <row r="126" ht="15.75" hidden="1" spans="1:18">
      <c r="A126" s="10" t="s">
        <v>1137</v>
      </c>
      <c r="B126" s="10" t="s">
        <v>15</v>
      </c>
      <c r="C126" s="11" t="s">
        <v>137</v>
      </c>
      <c r="D126" s="12">
        <v>44774</v>
      </c>
      <c r="E126" s="13">
        <v>0</v>
      </c>
      <c r="F126" s="13">
        <v>0</v>
      </c>
      <c r="G126" s="13">
        <v>144255</v>
      </c>
      <c r="H126" s="13">
        <f t="shared" si="1"/>
        <v>2635312.99</v>
      </c>
      <c r="I126" s="13">
        <v>0</v>
      </c>
      <c r="J126" s="13">
        <v>0</v>
      </c>
      <c r="K126" s="13">
        <v>144255</v>
      </c>
      <c r="L126" s="13">
        <f>L125+Table1[[#This Row],[LR number]]-Table1[[#This Row],[Sales Returns]]-Table1[[#This Row],[AR/AP]]</f>
        <v>2635312.99</v>
      </c>
      <c r="M126" s="22" t="s">
        <v>1138</v>
      </c>
      <c r="N126" s="14"/>
      <c r="O126" s="14"/>
      <c r="P126" s="14">
        <f>Table1[[#This Row],[Sale return in MRP
(B)]]*25%</f>
        <v>0</v>
      </c>
      <c r="Q126" s="14"/>
      <c r="R126" s="14"/>
    </row>
    <row r="127" ht="15.75" hidden="1" spans="1:18">
      <c r="A127" s="10" t="s">
        <v>1137</v>
      </c>
      <c r="B127" s="10" t="s">
        <v>12</v>
      </c>
      <c r="C127" s="11" t="s">
        <v>138</v>
      </c>
      <c r="D127" s="12">
        <v>44775</v>
      </c>
      <c r="E127" s="13">
        <v>92866.44</v>
      </c>
      <c r="F127" s="13">
        <v>0</v>
      </c>
      <c r="G127" s="13">
        <v>0</v>
      </c>
      <c r="H127" s="13">
        <f t="shared" si="1"/>
        <v>2728179.43</v>
      </c>
      <c r="I127" s="13">
        <v>92866.44</v>
      </c>
      <c r="J127" s="13">
        <v>0</v>
      </c>
      <c r="K127" s="13">
        <v>0</v>
      </c>
      <c r="L127" s="13">
        <f>L126+Table1[[#This Row],[LR number]]-Table1[[#This Row],[Sales Returns]]-Table1[[#This Row],[AR/AP]]</f>
        <v>2728179.43</v>
      </c>
      <c r="M127" s="22" t="s">
        <v>1138</v>
      </c>
      <c r="N127" s="14"/>
      <c r="O127" s="14"/>
      <c r="P127" s="14">
        <f>Table1[[#This Row],[Sale return in MRP
(B)]]*25%</f>
        <v>0</v>
      </c>
      <c r="Q127" s="14"/>
      <c r="R127" s="14"/>
    </row>
    <row r="128" ht="15.75" hidden="1" spans="1:18">
      <c r="A128" s="10" t="s">
        <v>1137</v>
      </c>
      <c r="B128" s="10" t="s">
        <v>15</v>
      </c>
      <c r="C128" s="11" t="s">
        <v>139</v>
      </c>
      <c r="D128" s="12">
        <v>44775</v>
      </c>
      <c r="E128" s="13">
        <v>0</v>
      </c>
      <c r="F128" s="13">
        <v>0</v>
      </c>
      <c r="G128" s="13">
        <v>118521</v>
      </c>
      <c r="H128" s="13">
        <f t="shared" si="1"/>
        <v>2609658.43</v>
      </c>
      <c r="I128" s="13">
        <v>0</v>
      </c>
      <c r="J128" s="13">
        <v>0</v>
      </c>
      <c r="K128" s="13">
        <v>118521</v>
      </c>
      <c r="L128" s="13">
        <f>L127+Table1[[#This Row],[LR number]]-Table1[[#This Row],[Sales Returns]]-Table1[[#This Row],[AR/AP]]</f>
        <v>2609658.43</v>
      </c>
      <c r="M128" s="22" t="s">
        <v>1138</v>
      </c>
      <c r="N128" s="14"/>
      <c r="O128" s="14"/>
      <c r="P128" s="14">
        <f>Table1[[#This Row],[Sale return in MRP
(B)]]*25%</f>
        <v>0</v>
      </c>
      <c r="Q128" s="14"/>
      <c r="R128" s="14"/>
    </row>
    <row r="129" ht="15.75" hidden="1" spans="1:18">
      <c r="A129" s="10" t="s">
        <v>1137</v>
      </c>
      <c r="B129" s="10" t="s">
        <v>12</v>
      </c>
      <c r="C129" s="11" t="s">
        <v>140</v>
      </c>
      <c r="D129" s="12">
        <v>44777</v>
      </c>
      <c r="E129" s="13">
        <v>416957.51</v>
      </c>
      <c r="F129" s="13">
        <v>0</v>
      </c>
      <c r="G129" s="13">
        <v>0</v>
      </c>
      <c r="H129" s="13">
        <f t="shared" si="1"/>
        <v>3026615.94</v>
      </c>
      <c r="I129" s="13">
        <v>416957.51</v>
      </c>
      <c r="J129" s="13">
        <v>0</v>
      </c>
      <c r="K129" s="13">
        <v>0</v>
      </c>
      <c r="L129" s="13">
        <f>L128+Table1[[#This Row],[LR number]]-Table1[[#This Row],[Sales Returns]]-Table1[[#This Row],[AR/AP]]</f>
        <v>3026615.94</v>
      </c>
      <c r="M129" s="22" t="s">
        <v>1138</v>
      </c>
      <c r="N129" s="14"/>
      <c r="O129" s="14"/>
      <c r="P129" s="14">
        <f>Table1[[#This Row],[Sale return in MRP
(B)]]*25%</f>
        <v>0</v>
      </c>
      <c r="Q129" s="14"/>
      <c r="R129" s="14"/>
    </row>
    <row r="130" ht="15.75" hidden="1" spans="1:18">
      <c r="A130" s="10" t="s">
        <v>1137</v>
      </c>
      <c r="B130" s="10" t="s">
        <v>15</v>
      </c>
      <c r="C130" s="11" t="s">
        <v>141</v>
      </c>
      <c r="D130" s="12">
        <v>44777</v>
      </c>
      <c r="E130" s="13">
        <v>0</v>
      </c>
      <c r="F130" s="13">
        <v>0</v>
      </c>
      <c r="G130" s="13">
        <v>97048</v>
      </c>
      <c r="H130" s="13">
        <f t="shared" si="1"/>
        <v>2929567.94</v>
      </c>
      <c r="I130" s="13">
        <v>0</v>
      </c>
      <c r="J130" s="13">
        <v>0</v>
      </c>
      <c r="K130" s="13">
        <v>97048</v>
      </c>
      <c r="L130" s="13">
        <f>L129+Table1[[#This Row],[LR number]]-Table1[[#This Row],[Sales Returns]]-Table1[[#This Row],[AR/AP]]</f>
        <v>2929567.94</v>
      </c>
      <c r="M130" s="22" t="s">
        <v>1138</v>
      </c>
      <c r="N130" s="14"/>
      <c r="O130" s="14"/>
      <c r="P130" s="14">
        <f>Table1[[#This Row],[Sale return in MRP
(B)]]*25%</f>
        <v>0</v>
      </c>
      <c r="Q130" s="14"/>
      <c r="R130" s="14"/>
    </row>
    <row r="131" ht="15.75" hidden="1" spans="1:18">
      <c r="A131" s="10" t="s">
        <v>1137</v>
      </c>
      <c r="B131" s="10" t="s">
        <v>12</v>
      </c>
      <c r="C131" s="11" t="s">
        <v>142</v>
      </c>
      <c r="D131" s="12">
        <v>44778</v>
      </c>
      <c r="E131" s="13">
        <v>199360.12</v>
      </c>
      <c r="F131" s="13">
        <v>0</v>
      </c>
      <c r="G131" s="13">
        <v>0</v>
      </c>
      <c r="H131" s="13">
        <f t="shared" si="1"/>
        <v>3128928.06</v>
      </c>
      <c r="I131" s="13">
        <v>199360.12</v>
      </c>
      <c r="J131" s="13">
        <v>0</v>
      </c>
      <c r="K131" s="13">
        <v>0</v>
      </c>
      <c r="L131" s="13">
        <f>L130+Table1[[#This Row],[LR number]]-Table1[[#This Row],[Sales Returns]]-Table1[[#This Row],[AR/AP]]</f>
        <v>3128928.06</v>
      </c>
      <c r="M131" s="22" t="s">
        <v>1138</v>
      </c>
      <c r="N131" s="14"/>
      <c r="O131" s="14"/>
      <c r="P131" s="14">
        <f>Table1[[#This Row],[Sale return in MRP
(B)]]*25%</f>
        <v>0</v>
      </c>
      <c r="Q131" s="14"/>
      <c r="R131" s="14"/>
    </row>
    <row r="132" ht="15.75" hidden="1" spans="1:18">
      <c r="A132" s="10" t="s">
        <v>1137</v>
      </c>
      <c r="B132" s="10" t="s">
        <v>15</v>
      </c>
      <c r="C132" s="11" t="s">
        <v>143</v>
      </c>
      <c r="D132" s="12">
        <v>44778</v>
      </c>
      <c r="E132" s="13">
        <v>0</v>
      </c>
      <c r="F132" s="13">
        <v>0</v>
      </c>
      <c r="G132" s="13">
        <v>105864</v>
      </c>
      <c r="H132" s="13">
        <f t="shared" si="1"/>
        <v>3023064.06</v>
      </c>
      <c r="I132" s="13">
        <v>0</v>
      </c>
      <c r="J132" s="13">
        <v>0</v>
      </c>
      <c r="K132" s="13">
        <v>105864</v>
      </c>
      <c r="L132" s="13">
        <f>L131+Table1[[#This Row],[LR number]]-Table1[[#This Row],[Sales Returns]]-Table1[[#This Row],[AR/AP]]</f>
        <v>3023064.06</v>
      </c>
      <c r="M132" s="22" t="s">
        <v>1138</v>
      </c>
      <c r="N132" s="14"/>
      <c r="O132" s="14"/>
      <c r="P132" s="14">
        <f>Table1[[#This Row],[Sale return in MRP
(B)]]*25%</f>
        <v>0</v>
      </c>
      <c r="Q132" s="14"/>
      <c r="R132" s="14"/>
    </row>
    <row r="133" ht="15.75" hidden="1" spans="1:18">
      <c r="A133" s="10" t="s">
        <v>1137</v>
      </c>
      <c r="B133" s="10" t="s">
        <v>15</v>
      </c>
      <c r="C133" s="11" t="s">
        <v>144</v>
      </c>
      <c r="D133" s="12">
        <v>44781</v>
      </c>
      <c r="E133" s="13">
        <v>0</v>
      </c>
      <c r="F133" s="13">
        <v>0</v>
      </c>
      <c r="G133" s="13">
        <v>100000</v>
      </c>
      <c r="H133" s="13">
        <f t="shared" si="1"/>
        <v>2923064.06</v>
      </c>
      <c r="I133" s="13">
        <v>0</v>
      </c>
      <c r="J133" s="13">
        <v>0</v>
      </c>
      <c r="K133" s="13">
        <v>100000</v>
      </c>
      <c r="L133" s="13">
        <f>L132+Table1[[#This Row],[LR number]]-Table1[[#This Row],[Sales Returns]]-Table1[[#This Row],[AR/AP]]</f>
        <v>2923064.06</v>
      </c>
      <c r="M133" s="22" t="s">
        <v>1138</v>
      </c>
      <c r="N133" s="14"/>
      <c r="O133" s="14"/>
      <c r="P133" s="14">
        <f>Table1[[#This Row],[Sale return in MRP
(B)]]*25%</f>
        <v>0</v>
      </c>
      <c r="Q133" s="14"/>
      <c r="R133" s="14"/>
    </row>
    <row r="134" ht="15.75" hidden="1" spans="1:18">
      <c r="A134" s="10" t="s">
        <v>1137</v>
      </c>
      <c r="B134" s="10" t="s">
        <v>12</v>
      </c>
      <c r="C134" s="11" t="s">
        <v>145</v>
      </c>
      <c r="D134" s="12">
        <v>44782</v>
      </c>
      <c r="E134" s="13">
        <v>74277.42</v>
      </c>
      <c r="F134" s="13">
        <v>0</v>
      </c>
      <c r="G134" s="13">
        <v>0</v>
      </c>
      <c r="H134" s="13">
        <f t="shared" ref="H134:H197" si="2">H133+E134-F134-G134</f>
        <v>2997341.48</v>
      </c>
      <c r="I134" s="13">
        <v>74277.42</v>
      </c>
      <c r="J134" s="13">
        <v>0</v>
      </c>
      <c r="K134" s="13">
        <v>0</v>
      </c>
      <c r="L134" s="13">
        <f>L133+Table1[[#This Row],[LR number]]-Table1[[#This Row],[Sales Returns]]-Table1[[#This Row],[AR/AP]]</f>
        <v>2997341.48</v>
      </c>
      <c r="M134" s="22" t="s">
        <v>1138</v>
      </c>
      <c r="N134" s="14"/>
      <c r="O134" s="14"/>
      <c r="P134" s="14">
        <f>Table1[[#This Row],[Sale return in MRP
(B)]]*25%</f>
        <v>0</v>
      </c>
      <c r="Q134" s="14"/>
      <c r="R134" s="14"/>
    </row>
    <row r="135" ht="15.75" hidden="1" spans="1:18">
      <c r="A135" s="10" t="s">
        <v>1137</v>
      </c>
      <c r="B135" s="10" t="s">
        <v>15</v>
      </c>
      <c r="C135" s="11" t="s">
        <v>146</v>
      </c>
      <c r="D135" s="12">
        <v>44783</v>
      </c>
      <c r="E135" s="13">
        <v>0</v>
      </c>
      <c r="F135" s="13">
        <v>0</v>
      </c>
      <c r="G135" s="13">
        <v>150000</v>
      </c>
      <c r="H135" s="13">
        <f t="shared" si="2"/>
        <v>2847341.48</v>
      </c>
      <c r="I135" s="13">
        <v>0</v>
      </c>
      <c r="J135" s="13">
        <v>0</v>
      </c>
      <c r="K135" s="13">
        <v>150000</v>
      </c>
      <c r="L135" s="13">
        <f>L134+Table1[[#This Row],[LR number]]-Table1[[#This Row],[Sales Returns]]-Table1[[#This Row],[AR/AP]]</f>
        <v>2847341.48</v>
      </c>
      <c r="M135" s="22" t="s">
        <v>1138</v>
      </c>
      <c r="N135" s="14"/>
      <c r="O135" s="14"/>
      <c r="P135" s="14">
        <f>Table1[[#This Row],[Sale return in MRP
(B)]]*25%</f>
        <v>0</v>
      </c>
      <c r="Q135" s="14"/>
      <c r="R135" s="14"/>
    </row>
    <row r="136" ht="15.75" hidden="1" spans="1:18">
      <c r="A136" s="10" t="s">
        <v>1137</v>
      </c>
      <c r="B136" s="10" t="s">
        <v>12</v>
      </c>
      <c r="C136" s="11" t="s">
        <v>147</v>
      </c>
      <c r="D136" s="12">
        <v>44785</v>
      </c>
      <c r="E136" s="13">
        <v>125108.8</v>
      </c>
      <c r="F136" s="13">
        <v>0</v>
      </c>
      <c r="G136" s="13">
        <v>0</v>
      </c>
      <c r="H136" s="13">
        <f t="shared" si="2"/>
        <v>2972450.28</v>
      </c>
      <c r="I136" s="13">
        <v>125108.8</v>
      </c>
      <c r="J136" s="13">
        <v>0</v>
      </c>
      <c r="K136" s="13">
        <v>0</v>
      </c>
      <c r="L136" s="13">
        <f>L135+Table1[[#This Row],[LR number]]-Table1[[#This Row],[Sales Returns]]-Table1[[#This Row],[AR/AP]]</f>
        <v>2972450.28</v>
      </c>
      <c r="M136" s="22" t="s">
        <v>1138</v>
      </c>
      <c r="N136" s="14"/>
      <c r="O136" s="14"/>
      <c r="P136" s="14">
        <f>Table1[[#This Row],[Sale return in MRP
(B)]]*25%</f>
        <v>0</v>
      </c>
      <c r="Q136" s="14"/>
      <c r="R136" s="14"/>
    </row>
    <row r="137" ht="15.75" hidden="1" spans="1:18">
      <c r="A137" s="10" t="s">
        <v>1137</v>
      </c>
      <c r="B137" s="10" t="s">
        <v>15</v>
      </c>
      <c r="C137" s="11" t="s">
        <v>148</v>
      </c>
      <c r="D137" s="12">
        <v>44785</v>
      </c>
      <c r="E137" s="13">
        <v>0</v>
      </c>
      <c r="F137" s="13">
        <v>0</v>
      </c>
      <c r="G137" s="13">
        <v>50000</v>
      </c>
      <c r="H137" s="13">
        <f t="shared" si="2"/>
        <v>2922450.28</v>
      </c>
      <c r="I137" s="13">
        <v>0</v>
      </c>
      <c r="J137" s="13">
        <v>0</v>
      </c>
      <c r="K137" s="13">
        <v>50000</v>
      </c>
      <c r="L137" s="13">
        <f>L136+Table1[[#This Row],[LR number]]-Table1[[#This Row],[Sales Returns]]-Table1[[#This Row],[AR/AP]]</f>
        <v>2922450.28</v>
      </c>
      <c r="M137" s="22" t="s">
        <v>1138</v>
      </c>
      <c r="N137" s="14"/>
      <c r="O137" s="14"/>
      <c r="P137" s="14">
        <f>Table1[[#This Row],[Sale return in MRP
(B)]]*25%</f>
        <v>0</v>
      </c>
      <c r="Q137" s="14"/>
      <c r="R137" s="14"/>
    </row>
    <row r="138" ht="15.75" hidden="1" spans="1:18">
      <c r="A138" s="10" t="s">
        <v>1137</v>
      </c>
      <c r="B138" s="10" t="s">
        <v>15</v>
      </c>
      <c r="C138" s="11" t="s">
        <v>149</v>
      </c>
      <c r="D138" s="12">
        <v>44790</v>
      </c>
      <c r="E138" s="13">
        <v>0</v>
      </c>
      <c r="F138" s="13">
        <v>0</v>
      </c>
      <c r="G138" s="13">
        <v>300000</v>
      </c>
      <c r="H138" s="13">
        <f t="shared" si="2"/>
        <v>2622450.28</v>
      </c>
      <c r="I138" s="13">
        <v>0</v>
      </c>
      <c r="J138" s="13">
        <v>0</v>
      </c>
      <c r="K138" s="13">
        <v>300000</v>
      </c>
      <c r="L138" s="13">
        <f>L137+Table1[[#This Row],[LR number]]-Table1[[#This Row],[Sales Returns]]-Table1[[#This Row],[AR/AP]]</f>
        <v>2622450.28</v>
      </c>
      <c r="M138" s="22" t="s">
        <v>1138</v>
      </c>
      <c r="N138" s="14"/>
      <c r="O138" s="14"/>
      <c r="P138" s="14">
        <f>Table1[[#This Row],[Sale return in MRP
(B)]]*25%</f>
        <v>0</v>
      </c>
      <c r="Q138" s="14"/>
      <c r="R138" s="14"/>
    </row>
    <row r="139" ht="15.75" hidden="1" spans="1:18">
      <c r="A139" s="10" t="s">
        <v>1137</v>
      </c>
      <c r="B139" s="10" t="s">
        <v>15</v>
      </c>
      <c r="C139" s="11" t="s">
        <v>150</v>
      </c>
      <c r="D139" s="12">
        <v>44791</v>
      </c>
      <c r="E139" s="13">
        <v>0</v>
      </c>
      <c r="F139" s="13">
        <v>0</v>
      </c>
      <c r="G139" s="13">
        <v>200000</v>
      </c>
      <c r="H139" s="13">
        <f t="shared" si="2"/>
        <v>2422450.28</v>
      </c>
      <c r="I139" s="13">
        <v>0</v>
      </c>
      <c r="J139" s="13">
        <v>0</v>
      </c>
      <c r="K139" s="13">
        <v>200000</v>
      </c>
      <c r="L139" s="13">
        <f>L138+Table1[[#This Row],[LR number]]-Table1[[#This Row],[Sales Returns]]-Table1[[#This Row],[AR/AP]]</f>
        <v>2422450.28</v>
      </c>
      <c r="M139" s="22" t="s">
        <v>1138</v>
      </c>
      <c r="N139" s="14"/>
      <c r="O139" s="14"/>
      <c r="P139" s="14">
        <f>Table1[[#This Row],[Sale return in MRP
(B)]]*25%</f>
        <v>0</v>
      </c>
      <c r="Q139" s="14"/>
      <c r="R139" s="14"/>
    </row>
    <row r="140" ht="15.75" hidden="1" spans="1:18">
      <c r="A140" s="10" t="s">
        <v>1137</v>
      </c>
      <c r="B140" s="10" t="s">
        <v>12</v>
      </c>
      <c r="C140" s="11" t="s">
        <v>151</v>
      </c>
      <c r="D140" s="12">
        <v>44792</v>
      </c>
      <c r="E140" s="13">
        <v>83896.68</v>
      </c>
      <c r="F140" s="13">
        <v>0</v>
      </c>
      <c r="G140" s="13">
        <v>0</v>
      </c>
      <c r="H140" s="13">
        <f t="shared" si="2"/>
        <v>2506346.96</v>
      </c>
      <c r="I140" s="13">
        <v>83896.68</v>
      </c>
      <c r="J140" s="13">
        <v>0</v>
      </c>
      <c r="K140" s="13">
        <v>0</v>
      </c>
      <c r="L140" s="13">
        <f>L139+Table1[[#This Row],[LR number]]-Table1[[#This Row],[Sales Returns]]-Table1[[#This Row],[AR/AP]]</f>
        <v>2506346.96</v>
      </c>
      <c r="M140" s="22" t="s">
        <v>1138</v>
      </c>
      <c r="N140" s="14"/>
      <c r="O140" s="14"/>
      <c r="P140" s="14">
        <f>Table1[[#This Row],[Sale return in MRP
(B)]]*25%</f>
        <v>0</v>
      </c>
      <c r="Q140" s="14"/>
      <c r="R140" s="14"/>
    </row>
    <row r="141" ht="15.75" hidden="1" spans="1:18">
      <c r="A141" s="10" t="s">
        <v>1137</v>
      </c>
      <c r="B141" s="10" t="s">
        <v>15</v>
      </c>
      <c r="C141" s="11" t="s">
        <v>152</v>
      </c>
      <c r="D141" s="12">
        <v>44795</v>
      </c>
      <c r="E141" s="13">
        <v>0</v>
      </c>
      <c r="F141" s="13">
        <v>0</v>
      </c>
      <c r="G141" s="13">
        <v>150000</v>
      </c>
      <c r="H141" s="13">
        <f t="shared" si="2"/>
        <v>2356346.96</v>
      </c>
      <c r="I141" s="13">
        <v>0</v>
      </c>
      <c r="J141" s="13">
        <v>0</v>
      </c>
      <c r="K141" s="13">
        <v>150000</v>
      </c>
      <c r="L141" s="13">
        <f>L140+Table1[[#This Row],[LR number]]-Table1[[#This Row],[Sales Returns]]-Table1[[#This Row],[AR/AP]]</f>
        <v>2356346.96</v>
      </c>
      <c r="M141" s="22" t="s">
        <v>1138</v>
      </c>
      <c r="N141" s="14"/>
      <c r="O141" s="14"/>
      <c r="P141" s="14">
        <f>Table1[[#This Row],[Sale return in MRP
(B)]]*25%</f>
        <v>0</v>
      </c>
      <c r="Q141" s="14"/>
      <c r="R141" s="14"/>
    </row>
    <row r="142" ht="15.75" hidden="1" spans="1:18">
      <c r="A142" s="10" t="s">
        <v>1137</v>
      </c>
      <c r="B142" s="10" t="s">
        <v>12</v>
      </c>
      <c r="C142" s="11" t="s">
        <v>153</v>
      </c>
      <c r="D142" s="12">
        <v>44798</v>
      </c>
      <c r="E142" s="13">
        <v>204483.97</v>
      </c>
      <c r="F142" s="13">
        <v>0</v>
      </c>
      <c r="G142" s="13">
        <v>0</v>
      </c>
      <c r="H142" s="13">
        <f t="shared" si="2"/>
        <v>2560830.93</v>
      </c>
      <c r="I142" s="13">
        <v>204483.97</v>
      </c>
      <c r="J142" s="13">
        <v>0</v>
      </c>
      <c r="K142" s="13">
        <v>0</v>
      </c>
      <c r="L142" s="13">
        <f>L141+Table1[[#This Row],[LR number]]-Table1[[#This Row],[Sales Returns]]-Table1[[#This Row],[AR/AP]]</f>
        <v>2560830.93</v>
      </c>
      <c r="M142" s="22" t="s">
        <v>1138</v>
      </c>
      <c r="N142" s="14"/>
      <c r="O142" s="14"/>
      <c r="P142" s="14">
        <f>Table1[[#This Row],[Sale return in MRP
(B)]]*25%</f>
        <v>0</v>
      </c>
      <c r="Q142" s="14"/>
      <c r="R142" s="14"/>
    </row>
    <row r="143" ht="15.75" hidden="1" spans="1:18">
      <c r="A143" s="10" t="s">
        <v>1137</v>
      </c>
      <c r="B143" s="10" t="s">
        <v>15</v>
      </c>
      <c r="C143" s="11" t="s">
        <v>154</v>
      </c>
      <c r="D143" s="12">
        <v>44798</v>
      </c>
      <c r="E143" s="13">
        <v>0</v>
      </c>
      <c r="F143" s="13">
        <v>0</v>
      </c>
      <c r="G143" s="13">
        <v>50000</v>
      </c>
      <c r="H143" s="13">
        <f t="shared" si="2"/>
        <v>2510830.93</v>
      </c>
      <c r="I143" s="13">
        <v>0</v>
      </c>
      <c r="J143" s="13">
        <v>0</v>
      </c>
      <c r="K143" s="13">
        <v>50000</v>
      </c>
      <c r="L143" s="13">
        <f>L142+Table1[[#This Row],[LR number]]-Table1[[#This Row],[Sales Returns]]-Table1[[#This Row],[AR/AP]]</f>
        <v>2510830.93</v>
      </c>
      <c r="M143" s="22" t="s">
        <v>1138</v>
      </c>
      <c r="N143" s="14"/>
      <c r="O143" s="14"/>
      <c r="P143" s="14">
        <f>Table1[[#This Row],[Sale return in MRP
(B)]]*25%</f>
        <v>0</v>
      </c>
      <c r="Q143" s="14"/>
      <c r="R143" s="14"/>
    </row>
    <row r="144" ht="15.75" hidden="1" spans="1:18">
      <c r="A144" s="10" t="s">
        <v>1137</v>
      </c>
      <c r="B144" s="10" t="s">
        <v>12</v>
      </c>
      <c r="C144" s="11" t="s">
        <v>155</v>
      </c>
      <c r="D144" s="12">
        <v>44799</v>
      </c>
      <c r="E144" s="13">
        <v>293051.21</v>
      </c>
      <c r="F144" s="13">
        <v>0</v>
      </c>
      <c r="G144" s="13">
        <v>0</v>
      </c>
      <c r="H144" s="13">
        <f t="shared" si="2"/>
        <v>2803882.14</v>
      </c>
      <c r="I144" s="13">
        <v>293051.21</v>
      </c>
      <c r="J144" s="13">
        <v>0</v>
      </c>
      <c r="K144" s="13">
        <v>0</v>
      </c>
      <c r="L144" s="13">
        <f>L143+Table1[[#This Row],[LR number]]-Table1[[#This Row],[Sales Returns]]-Table1[[#This Row],[AR/AP]]</f>
        <v>2803882.14</v>
      </c>
      <c r="M144" s="22" t="s">
        <v>1138</v>
      </c>
      <c r="N144" s="14"/>
      <c r="O144" s="14"/>
      <c r="P144" s="14">
        <f>Table1[[#This Row],[Sale return in MRP
(B)]]*25%</f>
        <v>0</v>
      </c>
      <c r="Q144" s="14"/>
      <c r="R144" s="14"/>
    </row>
    <row r="145" ht="15.75" hidden="1" spans="1:18">
      <c r="A145" s="10" t="s">
        <v>1137</v>
      </c>
      <c r="B145" s="10" t="s">
        <v>15</v>
      </c>
      <c r="C145" s="11" t="s">
        <v>156</v>
      </c>
      <c r="D145" s="12">
        <v>44799</v>
      </c>
      <c r="E145" s="13">
        <v>0</v>
      </c>
      <c r="F145" s="13">
        <v>0</v>
      </c>
      <c r="G145" s="13">
        <v>161099</v>
      </c>
      <c r="H145" s="13">
        <f t="shared" si="2"/>
        <v>2642783.14</v>
      </c>
      <c r="I145" s="13">
        <v>0</v>
      </c>
      <c r="J145" s="13">
        <v>0</v>
      </c>
      <c r="K145" s="13">
        <v>161099</v>
      </c>
      <c r="L145" s="13">
        <f>L144+Table1[[#This Row],[LR number]]-Table1[[#This Row],[Sales Returns]]-Table1[[#This Row],[AR/AP]]</f>
        <v>2642783.14</v>
      </c>
      <c r="M145" s="22" t="s">
        <v>1138</v>
      </c>
      <c r="N145" s="14"/>
      <c r="O145" s="14"/>
      <c r="P145" s="14">
        <f>Table1[[#This Row],[Sale return in MRP
(B)]]*25%</f>
        <v>0</v>
      </c>
      <c r="Q145" s="14"/>
      <c r="R145" s="14"/>
    </row>
    <row r="146" ht="15.75" hidden="1" spans="1:18">
      <c r="A146" s="10" t="s">
        <v>1137</v>
      </c>
      <c r="B146" s="10" t="s">
        <v>12</v>
      </c>
      <c r="C146" s="11" t="s">
        <v>157</v>
      </c>
      <c r="D146" s="12">
        <v>44800</v>
      </c>
      <c r="E146" s="13">
        <v>109936.84</v>
      </c>
      <c r="F146" s="13">
        <v>0</v>
      </c>
      <c r="G146" s="13">
        <v>0</v>
      </c>
      <c r="H146" s="13">
        <f t="shared" si="2"/>
        <v>2752719.98</v>
      </c>
      <c r="I146" s="13">
        <v>109936.84</v>
      </c>
      <c r="J146" s="13">
        <v>0</v>
      </c>
      <c r="K146" s="13">
        <v>0</v>
      </c>
      <c r="L146" s="13">
        <f>L145+Table1[[#This Row],[LR number]]-Table1[[#This Row],[Sales Returns]]-Table1[[#This Row],[AR/AP]]</f>
        <v>2752719.98</v>
      </c>
      <c r="M146" s="22" t="s">
        <v>1138</v>
      </c>
      <c r="N146" s="14"/>
      <c r="O146" s="14"/>
      <c r="P146" s="14">
        <f>Table1[[#This Row],[Sale return in MRP
(B)]]*25%</f>
        <v>0</v>
      </c>
      <c r="Q146" s="14"/>
      <c r="R146" s="14"/>
    </row>
    <row r="147" ht="15.75" hidden="1" spans="1:18">
      <c r="A147" s="10" t="s">
        <v>1137</v>
      </c>
      <c r="B147" s="10" t="s">
        <v>12</v>
      </c>
      <c r="C147" s="11" t="s">
        <v>158</v>
      </c>
      <c r="D147" s="12">
        <v>44800</v>
      </c>
      <c r="E147" s="13">
        <v>87234.56</v>
      </c>
      <c r="F147" s="13">
        <v>0</v>
      </c>
      <c r="G147" s="13">
        <v>0</v>
      </c>
      <c r="H147" s="13">
        <f t="shared" si="2"/>
        <v>2839954.54</v>
      </c>
      <c r="I147" s="13">
        <v>87234.56</v>
      </c>
      <c r="J147" s="13">
        <v>0</v>
      </c>
      <c r="K147" s="13">
        <v>0</v>
      </c>
      <c r="L147" s="13">
        <f>L146+Table1[[#This Row],[LR number]]-Table1[[#This Row],[Sales Returns]]-Table1[[#This Row],[AR/AP]]</f>
        <v>2839954.54</v>
      </c>
      <c r="M147" s="22" t="s">
        <v>1138</v>
      </c>
      <c r="N147" s="14"/>
      <c r="O147" s="14"/>
      <c r="P147" s="14">
        <f>Table1[[#This Row],[Sale return in MRP
(B)]]*25%</f>
        <v>0</v>
      </c>
      <c r="Q147" s="14"/>
      <c r="R147" s="14"/>
    </row>
    <row r="148" ht="15.75" hidden="1" spans="1:18">
      <c r="A148" s="10" t="s">
        <v>1137</v>
      </c>
      <c r="B148" s="10" t="s">
        <v>12</v>
      </c>
      <c r="C148" s="11" t="s">
        <v>159</v>
      </c>
      <c r="D148" s="12">
        <v>44803</v>
      </c>
      <c r="E148" s="13">
        <v>109214.77</v>
      </c>
      <c r="F148" s="13">
        <v>0</v>
      </c>
      <c r="G148" s="13">
        <v>0</v>
      </c>
      <c r="H148" s="13">
        <f t="shared" si="2"/>
        <v>2949169.31</v>
      </c>
      <c r="I148" s="13">
        <v>109214.77</v>
      </c>
      <c r="J148" s="13">
        <v>0</v>
      </c>
      <c r="K148" s="13">
        <v>0</v>
      </c>
      <c r="L148" s="13">
        <f>L147+Table1[[#This Row],[LR number]]-Table1[[#This Row],[Sales Returns]]-Table1[[#This Row],[AR/AP]]</f>
        <v>2949169.31</v>
      </c>
      <c r="M148" s="22" t="s">
        <v>1138</v>
      </c>
      <c r="N148" s="14"/>
      <c r="O148" s="14"/>
      <c r="P148" s="14">
        <f>Table1[[#This Row],[Sale return in MRP
(B)]]*25%</f>
        <v>0</v>
      </c>
      <c r="Q148" s="14"/>
      <c r="R148" s="14"/>
    </row>
    <row r="149" ht="15.75" hidden="1" spans="1:18">
      <c r="A149" s="10" t="s">
        <v>1137</v>
      </c>
      <c r="B149" s="10" t="s">
        <v>15</v>
      </c>
      <c r="C149" s="11" t="s">
        <v>160</v>
      </c>
      <c r="D149" s="12">
        <v>44803</v>
      </c>
      <c r="E149" s="13">
        <v>0</v>
      </c>
      <c r="F149" s="13">
        <v>0</v>
      </c>
      <c r="G149" s="13">
        <v>246164</v>
      </c>
      <c r="H149" s="13">
        <f t="shared" si="2"/>
        <v>2703005.31</v>
      </c>
      <c r="I149" s="13">
        <v>0</v>
      </c>
      <c r="J149" s="13">
        <v>0</v>
      </c>
      <c r="K149" s="13">
        <v>246164</v>
      </c>
      <c r="L149" s="13">
        <f>L148+Table1[[#This Row],[LR number]]-Table1[[#This Row],[Sales Returns]]-Table1[[#This Row],[AR/AP]]</f>
        <v>2703005.31</v>
      </c>
      <c r="M149" s="22" t="s">
        <v>1138</v>
      </c>
      <c r="N149" s="14"/>
      <c r="O149" s="14"/>
      <c r="P149" s="14">
        <f>Table1[[#This Row],[Sale return in MRP
(B)]]*25%</f>
        <v>0</v>
      </c>
      <c r="Q149" s="14"/>
      <c r="R149" s="14"/>
    </row>
    <row r="150" ht="15.75" hidden="1" spans="1:18">
      <c r="A150" s="10" t="s">
        <v>1137</v>
      </c>
      <c r="B150" s="10" t="s">
        <v>12</v>
      </c>
      <c r="C150" s="11" t="s">
        <v>161</v>
      </c>
      <c r="D150" s="12">
        <v>44804</v>
      </c>
      <c r="E150" s="13">
        <v>71763.16</v>
      </c>
      <c r="F150" s="13">
        <v>0</v>
      </c>
      <c r="G150" s="13">
        <v>0</v>
      </c>
      <c r="H150" s="13">
        <f t="shared" si="2"/>
        <v>2774768.47</v>
      </c>
      <c r="I150" s="13">
        <v>71763.16</v>
      </c>
      <c r="J150" s="13">
        <v>0</v>
      </c>
      <c r="K150" s="13">
        <v>0</v>
      </c>
      <c r="L150" s="13">
        <f>L149+Table1[[#This Row],[LR number]]-Table1[[#This Row],[Sales Returns]]-Table1[[#This Row],[AR/AP]]</f>
        <v>2774768.47</v>
      </c>
      <c r="M150" s="22" t="s">
        <v>1138</v>
      </c>
      <c r="N150" s="14"/>
      <c r="O150" s="14"/>
      <c r="P150" s="14">
        <f>Table1[[#This Row],[Sale return in MRP
(B)]]*25%</f>
        <v>0</v>
      </c>
      <c r="Q150" s="14"/>
      <c r="R150" s="14"/>
    </row>
    <row r="151" ht="15.75" hidden="1" spans="1:18">
      <c r="A151" s="10" t="s">
        <v>1137</v>
      </c>
      <c r="B151" s="10" t="s">
        <v>12</v>
      </c>
      <c r="C151" s="11" t="s">
        <v>162</v>
      </c>
      <c r="D151" s="12">
        <v>44806</v>
      </c>
      <c r="E151" s="13">
        <v>87791.31</v>
      </c>
      <c r="F151" s="13">
        <v>0</v>
      </c>
      <c r="G151" s="13">
        <v>0</v>
      </c>
      <c r="H151" s="13">
        <f t="shared" si="2"/>
        <v>2862559.78</v>
      </c>
      <c r="I151" s="13">
        <v>87791.31</v>
      </c>
      <c r="J151" s="13">
        <v>0</v>
      </c>
      <c r="K151" s="13">
        <v>0</v>
      </c>
      <c r="L151" s="13">
        <f>L150+Table1[[#This Row],[LR number]]-Table1[[#This Row],[Sales Returns]]-Table1[[#This Row],[AR/AP]]</f>
        <v>2862559.78</v>
      </c>
      <c r="M151" s="22" t="s">
        <v>1138</v>
      </c>
      <c r="N151" s="14"/>
      <c r="O151" s="14"/>
      <c r="P151" s="14">
        <f>Table1[[#This Row],[Sale return in MRP
(B)]]*25%</f>
        <v>0</v>
      </c>
      <c r="Q151" s="14"/>
      <c r="R151" s="14"/>
    </row>
    <row r="152" ht="15.75" hidden="1" spans="1:18">
      <c r="A152" s="10" t="s">
        <v>1137</v>
      </c>
      <c r="B152" s="10" t="s">
        <v>33</v>
      </c>
      <c r="C152" s="11" t="s">
        <v>163</v>
      </c>
      <c r="D152" s="12">
        <v>44809</v>
      </c>
      <c r="E152" s="13">
        <v>0</v>
      </c>
      <c r="F152" s="13">
        <v>44853.16</v>
      </c>
      <c r="G152" s="13">
        <v>0</v>
      </c>
      <c r="H152" s="13">
        <f t="shared" si="2"/>
        <v>2817706.62</v>
      </c>
      <c r="I152" s="13">
        <v>0</v>
      </c>
      <c r="J152" s="13">
        <v>44853.16</v>
      </c>
      <c r="K152" s="13">
        <v>0</v>
      </c>
      <c r="L152" s="13">
        <f>L151+Table1[[#This Row],[LR number]]-Table1[[#This Row],[Sales Returns]]-Table1[[#This Row],[AR/AP]]</f>
        <v>2817706.62</v>
      </c>
      <c r="M152" s="22" t="s">
        <v>1138</v>
      </c>
      <c r="N152" s="14"/>
      <c r="O152" s="14"/>
      <c r="P152" s="14">
        <f>Table1[[#This Row],[Sale return in MRP
(B)]]*25%</f>
        <v>0</v>
      </c>
      <c r="Q152" s="14"/>
      <c r="R152" s="14"/>
    </row>
    <row r="153" ht="15.75" hidden="1" spans="1:18">
      <c r="A153" s="10" t="s">
        <v>1137</v>
      </c>
      <c r="B153" s="10" t="s">
        <v>15</v>
      </c>
      <c r="C153" s="11" t="s">
        <v>164</v>
      </c>
      <c r="D153" s="12">
        <v>44810</v>
      </c>
      <c r="E153" s="13">
        <v>0</v>
      </c>
      <c r="F153" s="13">
        <v>0</v>
      </c>
      <c r="G153" s="13">
        <v>277667</v>
      </c>
      <c r="H153" s="13">
        <f t="shared" si="2"/>
        <v>2540039.62</v>
      </c>
      <c r="I153" s="13">
        <v>0</v>
      </c>
      <c r="J153" s="13">
        <v>0</v>
      </c>
      <c r="K153" s="13">
        <v>277667</v>
      </c>
      <c r="L153" s="13">
        <f>L152+Table1[[#This Row],[LR number]]-Table1[[#This Row],[Sales Returns]]-Table1[[#This Row],[AR/AP]]</f>
        <v>2540039.62</v>
      </c>
      <c r="M153" s="22" t="s">
        <v>1138</v>
      </c>
      <c r="N153" s="14"/>
      <c r="O153" s="14"/>
      <c r="P153" s="14">
        <f>Table1[[#This Row],[Sale return in MRP
(B)]]*25%</f>
        <v>0</v>
      </c>
      <c r="Q153" s="14"/>
      <c r="R153" s="14"/>
    </row>
    <row r="154" ht="15.75" hidden="1" spans="1:18">
      <c r="A154" s="10" t="s">
        <v>1137</v>
      </c>
      <c r="B154" s="10" t="s">
        <v>12</v>
      </c>
      <c r="C154" s="11" t="s">
        <v>165</v>
      </c>
      <c r="D154" s="12">
        <v>44813</v>
      </c>
      <c r="E154" s="13">
        <v>66272.68</v>
      </c>
      <c r="F154" s="13">
        <v>0</v>
      </c>
      <c r="G154" s="13">
        <v>0</v>
      </c>
      <c r="H154" s="13">
        <f t="shared" si="2"/>
        <v>2606312.3</v>
      </c>
      <c r="I154" s="13">
        <v>66272.68</v>
      </c>
      <c r="J154" s="13">
        <v>0</v>
      </c>
      <c r="K154" s="13">
        <v>0</v>
      </c>
      <c r="L154" s="13">
        <f>L153+Table1[[#This Row],[LR number]]-Table1[[#This Row],[Sales Returns]]-Table1[[#This Row],[AR/AP]]</f>
        <v>2606312.3</v>
      </c>
      <c r="M154" s="22" t="s">
        <v>1138</v>
      </c>
      <c r="N154" s="14"/>
      <c r="O154" s="14"/>
      <c r="P154" s="14">
        <f>Table1[[#This Row],[Sale return in MRP
(B)]]*25%</f>
        <v>0</v>
      </c>
      <c r="Q154" s="14"/>
      <c r="R154" s="14"/>
    </row>
    <row r="155" ht="15.75" hidden="1" spans="1:18">
      <c r="A155" s="10" t="s">
        <v>1137</v>
      </c>
      <c r="B155" s="10" t="s">
        <v>12</v>
      </c>
      <c r="C155" s="11" t="s">
        <v>166</v>
      </c>
      <c r="D155" s="12">
        <v>44816</v>
      </c>
      <c r="E155" s="13">
        <v>111377.75</v>
      </c>
      <c r="F155" s="13">
        <v>0</v>
      </c>
      <c r="G155" s="13">
        <v>0</v>
      </c>
      <c r="H155" s="13">
        <f t="shared" si="2"/>
        <v>2717690.05</v>
      </c>
      <c r="I155" s="13">
        <v>111377.75</v>
      </c>
      <c r="J155" s="13">
        <v>0</v>
      </c>
      <c r="K155" s="13">
        <v>0</v>
      </c>
      <c r="L155" s="13">
        <f>L154+Table1[[#This Row],[LR number]]-Table1[[#This Row],[Sales Returns]]-Table1[[#This Row],[AR/AP]]</f>
        <v>2717690.05</v>
      </c>
      <c r="M155" s="22" t="s">
        <v>1138</v>
      </c>
      <c r="N155" s="14"/>
      <c r="O155" s="14"/>
      <c r="P155" s="14">
        <f>Table1[[#This Row],[Sale return in MRP
(B)]]*25%</f>
        <v>0</v>
      </c>
      <c r="Q155" s="14"/>
      <c r="R155" s="14"/>
    </row>
    <row r="156" ht="15.75" hidden="1" spans="1:18">
      <c r="A156" s="10" t="s">
        <v>1137</v>
      </c>
      <c r="B156" s="10" t="s">
        <v>15</v>
      </c>
      <c r="C156" s="11" t="s">
        <v>167</v>
      </c>
      <c r="D156" s="12">
        <v>44817</v>
      </c>
      <c r="E156" s="13">
        <v>0</v>
      </c>
      <c r="F156" s="13">
        <v>0</v>
      </c>
      <c r="G156" s="13">
        <v>200000</v>
      </c>
      <c r="H156" s="13">
        <f t="shared" si="2"/>
        <v>2517690.05</v>
      </c>
      <c r="I156" s="13">
        <v>0</v>
      </c>
      <c r="J156" s="13">
        <v>0</v>
      </c>
      <c r="K156" s="13">
        <v>200000</v>
      </c>
      <c r="L156" s="13">
        <f>L155+Table1[[#This Row],[LR number]]-Table1[[#This Row],[Sales Returns]]-Table1[[#This Row],[AR/AP]]</f>
        <v>2517690.05</v>
      </c>
      <c r="M156" s="22" t="s">
        <v>1138</v>
      </c>
      <c r="N156" s="14"/>
      <c r="O156" s="14"/>
      <c r="P156" s="14">
        <f>Table1[[#This Row],[Sale return in MRP
(B)]]*25%</f>
        <v>0</v>
      </c>
      <c r="Q156" s="14"/>
      <c r="R156" s="14"/>
    </row>
    <row r="157" ht="15.75" hidden="1" spans="1:18">
      <c r="A157" s="10" t="s">
        <v>1137</v>
      </c>
      <c r="B157" s="10" t="s">
        <v>12</v>
      </c>
      <c r="C157" s="11" t="s">
        <v>168</v>
      </c>
      <c r="D157" s="12">
        <v>44818</v>
      </c>
      <c r="E157" s="13">
        <v>137990.67</v>
      </c>
      <c r="F157" s="13">
        <v>0</v>
      </c>
      <c r="G157" s="13">
        <v>0</v>
      </c>
      <c r="H157" s="13">
        <f t="shared" si="2"/>
        <v>2655680.72</v>
      </c>
      <c r="I157" s="13">
        <v>137990.67</v>
      </c>
      <c r="J157" s="13">
        <v>0</v>
      </c>
      <c r="K157" s="13">
        <v>0</v>
      </c>
      <c r="L157" s="13">
        <f>L156+Table1[[#This Row],[LR number]]-Table1[[#This Row],[Sales Returns]]-Table1[[#This Row],[AR/AP]]</f>
        <v>2655680.72</v>
      </c>
      <c r="M157" s="22" t="s">
        <v>1138</v>
      </c>
      <c r="N157" s="14"/>
      <c r="O157" s="14"/>
      <c r="P157" s="14">
        <f>Table1[[#This Row],[Sale return in MRP
(B)]]*25%</f>
        <v>0</v>
      </c>
      <c r="Q157" s="14"/>
      <c r="R157" s="14"/>
    </row>
    <row r="158" ht="15.75" hidden="1" spans="1:18">
      <c r="A158" s="10" t="s">
        <v>1137</v>
      </c>
      <c r="B158" s="10" t="s">
        <v>15</v>
      </c>
      <c r="C158" s="11" t="s">
        <v>169</v>
      </c>
      <c r="D158" s="12">
        <v>44819</v>
      </c>
      <c r="E158" s="13">
        <v>0</v>
      </c>
      <c r="F158" s="13">
        <v>0</v>
      </c>
      <c r="G158" s="13">
        <v>200000</v>
      </c>
      <c r="H158" s="13">
        <f t="shared" si="2"/>
        <v>2455680.72</v>
      </c>
      <c r="I158" s="13">
        <v>0</v>
      </c>
      <c r="J158" s="13">
        <v>0</v>
      </c>
      <c r="K158" s="13">
        <v>200000</v>
      </c>
      <c r="L158" s="13">
        <f>L157+Table1[[#This Row],[LR number]]-Table1[[#This Row],[Sales Returns]]-Table1[[#This Row],[AR/AP]]</f>
        <v>2455680.72</v>
      </c>
      <c r="M158" s="22" t="s">
        <v>1138</v>
      </c>
      <c r="N158" s="14"/>
      <c r="O158" s="14"/>
      <c r="P158" s="14">
        <f>Table1[[#This Row],[Sale return in MRP
(B)]]*25%</f>
        <v>0</v>
      </c>
      <c r="Q158" s="14"/>
      <c r="R158" s="14"/>
    </row>
    <row r="159" ht="15.75" hidden="1" spans="1:18">
      <c r="A159" s="10" t="s">
        <v>1137</v>
      </c>
      <c r="B159" s="10" t="s">
        <v>12</v>
      </c>
      <c r="C159" s="11" t="s">
        <v>170</v>
      </c>
      <c r="D159" s="12">
        <v>44820</v>
      </c>
      <c r="E159" s="13">
        <v>160090.23</v>
      </c>
      <c r="F159" s="13">
        <v>0</v>
      </c>
      <c r="G159" s="13">
        <v>0</v>
      </c>
      <c r="H159" s="13">
        <f t="shared" si="2"/>
        <v>2615770.95</v>
      </c>
      <c r="I159" s="13">
        <v>160090.23</v>
      </c>
      <c r="J159" s="13">
        <v>0</v>
      </c>
      <c r="K159" s="13">
        <v>0</v>
      </c>
      <c r="L159" s="13">
        <f>L158+Table1[[#This Row],[LR number]]-Table1[[#This Row],[Sales Returns]]-Table1[[#This Row],[AR/AP]]</f>
        <v>2615770.95</v>
      </c>
      <c r="M159" s="22" t="s">
        <v>1138</v>
      </c>
      <c r="N159" s="14"/>
      <c r="O159" s="14"/>
      <c r="P159" s="14">
        <f>Table1[[#This Row],[Sale return in MRP
(B)]]*25%</f>
        <v>0</v>
      </c>
      <c r="Q159" s="14"/>
      <c r="R159" s="14"/>
    </row>
    <row r="160" ht="15.75" hidden="1" spans="1:18">
      <c r="A160" s="10" t="s">
        <v>1137</v>
      </c>
      <c r="B160" s="10" t="s">
        <v>12</v>
      </c>
      <c r="C160" s="11" t="s">
        <v>171</v>
      </c>
      <c r="D160" s="12">
        <v>44821</v>
      </c>
      <c r="E160" s="13">
        <v>105455.85</v>
      </c>
      <c r="F160" s="13">
        <v>0</v>
      </c>
      <c r="G160" s="13">
        <v>0</v>
      </c>
      <c r="H160" s="13">
        <f t="shared" si="2"/>
        <v>2721226.8</v>
      </c>
      <c r="I160" s="13">
        <v>105455.85</v>
      </c>
      <c r="J160" s="13">
        <v>0</v>
      </c>
      <c r="K160" s="13">
        <v>0</v>
      </c>
      <c r="L160" s="13">
        <f>L159+Table1[[#This Row],[LR number]]-Table1[[#This Row],[Sales Returns]]-Table1[[#This Row],[AR/AP]]</f>
        <v>2721226.8</v>
      </c>
      <c r="M160" s="22" t="s">
        <v>1138</v>
      </c>
      <c r="N160" s="14"/>
      <c r="O160" s="14"/>
      <c r="P160" s="14">
        <f>Table1[[#This Row],[Sale return in MRP
(B)]]*25%</f>
        <v>0</v>
      </c>
      <c r="Q160" s="14"/>
      <c r="R160" s="14"/>
    </row>
    <row r="161" ht="15.75" hidden="1" spans="1:18">
      <c r="A161" s="25" t="s">
        <v>1137</v>
      </c>
      <c r="B161" s="25" t="s">
        <v>12</v>
      </c>
      <c r="C161" s="26" t="s">
        <v>172</v>
      </c>
      <c r="D161" s="27">
        <v>44824</v>
      </c>
      <c r="E161" s="13">
        <v>304367.88</v>
      </c>
      <c r="F161" s="13">
        <v>0</v>
      </c>
      <c r="G161" s="13">
        <v>0</v>
      </c>
      <c r="H161" s="13">
        <f t="shared" si="2"/>
        <v>3025594.68</v>
      </c>
      <c r="I161" s="33">
        <v>304367.88</v>
      </c>
      <c r="J161" s="33">
        <v>0</v>
      </c>
      <c r="K161" s="33">
        <v>0</v>
      </c>
      <c r="L161" s="33">
        <f>L160+Table1[[#This Row],[LR number]]-Table1[[#This Row],[Sales Returns]]-Table1[[#This Row],[AR/AP]]</f>
        <v>3025594.68</v>
      </c>
      <c r="M161" s="22" t="s">
        <v>1138</v>
      </c>
      <c r="N161" s="34"/>
      <c r="O161" s="34"/>
      <c r="P161" s="34">
        <f>Table1[[#This Row],[Sale return in MRP
(B)]]*25%</f>
        <v>0</v>
      </c>
      <c r="Q161" s="34"/>
      <c r="R161" s="34"/>
    </row>
    <row r="162" ht="15.75" spans="1:18">
      <c r="A162" s="10" t="s">
        <v>1137</v>
      </c>
      <c r="B162" s="10" t="s">
        <v>12</v>
      </c>
      <c r="C162" s="11" t="s">
        <v>173</v>
      </c>
      <c r="D162" s="12">
        <v>44824</v>
      </c>
      <c r="E162" s="28">
        <v>331849.86</v>
      </c>
      <c r="F162" s="13">
        <v>0</v>
      </c>
      <c r="G162" s="13">
        <v>0</v>
      </c>
      <c r="H162" s="29">
        <f t="shared" si="2"/>
        <v>3357444.54</v>
      </c>
      <c r="I162" s="13"/>
      <c r="J162" s="13"/>
      <c r="K162" s="13"/>
      <c r="L162" s="13">
        <f>L161+Table1[[#This Row],[LR number]]-Table1[[#This Row],[Sales Returns]]-Table1[[#This Row],[AR/AP]]</f>
        <v>3025594.68</v>
      </c>
      <c r="M162" s="14" t="s">
        <v>1139</v>
      </c>
      <c r="N162" s="13">
        <f>E162</f>
        <v>331849.86</v>
      </c>
      <c r="O162" s="13">
        <f>F162</f>
        <v>0</v>
      </c>
      <c r="P162" s="13">
        <f>Table1[[#This Row],[Sale return in MRP
(B)]]*25%</f>
        <v>0</v>
      </c>
      <c r="Q162" s="13">
        <f>G162</f>
        <v>0</v>
      </c>
      <c r="R162" s="13"/>
    </row>
    <row r="163" ht="15.75" hidden="1" spans="1:18">
      <c r="A163" s="30" t="s">
        <v>1137</v>
      </c>
      <c r="B163" s="30" t="s">
        <v>15</v>
      </c>
      <c r="C163" s="31" t="s">
        <v>174</v>
      </c>
      <c r="D163" s="32">
        <v>44824</v>
      </c>
      <c r="E163" s="13">
        <v>0</v>
      </c>
      <c r="F163" s="13">
        <v>0</v>
      </c>
      <c r="G163" s="13">
        <v>100000</v>
      </c>
      <c r="H163" s="13">
        <f t="shared" si="2"/>
        <v>3257444.54</v>
      </c>
      <c r="I163" s="35">
        <v>0</v>
      </c>
      <c r="J163" s="35">
        <v>0</v>
      </c>
      <c r="K163" s="35">
        <v>100000</v>
      </c>
      <c r="L163" s="35">
        <f>L162+Table1[[#This Row],[LR number]]-Table1[[#This Row],[Sales Returns]]-Table1[[#This Row],[AR/AP]]</f>
        <v>2925594.68</v>
      </c>
      <c r="M163" s="22" t="s">
        <v>1138</v>
      </c>
      <c r="N163" s="36"/>
      <c r="O163" s="36"/>
      <c r="P163" s="36">
        <f>Table1[[#This Row],[Sale return in MRP
(B)]]*25%</f>
        <v>0</v>
      </c>
      <c r="Q163" s="36"/>
      <c r="R163" s="36"/>
    </row>
    <row r="164" ht="15.75" hidden="1" spans="1:18">
      <c r="A164" s="10" t="s">
        <v>1137</v>
      </c>
      <c r="B164" s="10" t="s">
        <v>12</v>
      </c>
      <c r="C164" s="11" t="s">
        <v>175</v>
      </c>
      <c r="D164" s="12">
        <v>44825</v>
      </c>
      <c r="E164" s="13">
        <v>79201.95</v>
      </c>
      <c r="F164" s="13">
        <v>0</v>
      </c>
      <c r="G164" s="13">
        <v>0</v>
      </c>
      <c r="H164" s="13">
        <f t="shared" si="2"/>
        <v>3336646.49</v>
      </c>
      <c r="I164" s="13">
        <v>79201.95</v>
      </c>
      <c r="J164" s="13">
        <v>0</v>
      </c>
      <c r="K164" s="13">
        <v>0</v>
      </c>
      <c r="L164" s="13">
        <f>L163+Table1[[#This Row],[LR number]]-Table1[[#This Row],[Sales Returns]]-Table1[[#This Row],[AR/AP]]</f>
        <v>3004796.63</v>
      </c>
      <c r="M164" s="22" t="s">
        <v>1138</v>
      </c>
      <c r="N164" s="14"/>
      <c r="O164" s="14"/>
      <c r="P164" s="14">
        <f>Table1[[#This Row],[Sale return in MRP
(B)]]*25%</f>
        <v>0</v>
      </c>
      <c r="Q164" s="14"/>
      <c r="R164" s="14"/>
    </row>
    <row r="165" ht="15.75" hidden="1" spans="1:18">
      <c r="A165" s="10" t="s">
        <v>1137</v>
      </c>
      <c r="B165" s="10" t="s">
        <v>15</v>
      </c>
      <c r="C165" s="11" t="s">
        <v>176</v>
      </c>
      <c r="D165" s="12">
        <v>44827</v>
      </c>
      <c r="E165" s="13">
        <v>0</v>
      </c>
      <c r="F165" s="13">
        <v>0</v>
      </c>
      <c r="G165" s="13">
        <v>100000</v>
      </c>
      <c r="H165" s="13">
        <f t="shared" si="2"/>
        <v>3236646.49</v>
      </c>
      <c r="I165" s="13">
        <v>0</v>
      </c>
      <c r="J165" s="13">
        <v>0</v>
      </c>
      <c r="K165" s="13">
        <v>100000</v>
      </c>
      <c r="L165" s="13">
        <f>L164+Table1[[#This Row],[LR number]]-Table1[[#This Row],[Sales Returns]]-Table1[[#This Row],[AR/AP]]</f>
        <v>2904796.63</v>
      </c>
      <c r="M165" s="22" t="s">
        <v>1138</v>
      </c>
      <c r="N165" s="14"/>
      <c r="O165" s="14"/>
      <c r="P165" s="14">
        <f>Table1[[#This Row],[Sale return in MRP
(B)]]*25%</f>
        <v>0</v>
      </c>
      <c r="Q165" s="14"/>
      <c r="R165" s="14"/>
    </row>
    <row r="166" ht="15.75" hidden="1" spans="1:18">
      <c r="A166" s="10" t="s">
        <v>1137</v>
      </c>
      <c r="B166" s="10" t="s">
        <v>12</v>
      </c>
      <c r="C166" s="11" t="s">
        <v>177</v>
      </c>
      <c r="D166" s="12">
        <v>44828</v>
      </c>
      <c r="E166" s="13">
        <v>233431.62</v>
      </c>
      <c r="F166" s="13">
        <v>0</v>
      </c>
      <c r="G166" s="13">
        <v>0</v>
      </c>
      <c r="H166" s="13">
        <f t="shared" si="2"/>
        <v>3470078.11</v>
      </c>
      <c r="I166" s="13">
        <v>233431.62</v>
      </c>
      <c r="J166" s="13">
        <v>0</v>
      </c>
      <c r="K166" s="13">
        <v>0</v>
      </c>
      <c r="L166" s="13">
        <f>L165+Table1[[#This Row],[LR number]]-Table1[[#This Row],[Sales Returns]]-Table1[[#This Row],[AR/AP]]</f>
        <v>3138228.25</v>
      </c>
      <c r="M166" s="22" t="s">
        <v>1138</v>
      </c>
      <c r="N166" s="14"/>
      <c r="O166" s="14"/>
      <c r="P166" s="14">
        <f>Table1[[#This Row],[Sale return in MRP
(B)]]*25%</f>
        <v>0</v>
      </c>
      <c r="Q166" s="14"/>
      <c r="R166" s="14"/>
    </row>
    <row r="167" ht="15.75" hidden="1" spans="1:18">
      <c r="A167" s="10" t="s">
        <v>1137</v>
      </c>
      <c r="B167" s="10" t="s">
        <v>15</v>
      </c>
      <c r="C167" s="11" t="s">
        <v>178</v>
      </c>
      <c r="D167" s="12">
        <v>44830</v>
      </c>
      <c r="E167" s="13">
        <v>0</v>
      </c>
      <c r="F167" s="13">
        <v>0</v>
      </c>
      <c r="G167" s="13">
        <v>100000</v>
      </c>
      <c r="H167" s="13">
        <f t="shared" si="2"/>
        <v>3370078.11</v>
      </c>
      <c r="I167" s="13">
        <v>0</v>
      </c>
      <c r="J167" s="13">
        <v>0</v>
      </c>
      <c r="K167" s="13">
        <v>100000</v>
      </c>
      <c r="L167" s="13">
        <f>L166+Table1[[#This Row],[LR number]]-Table1[[#This Row],[Sales Returns]]-Table1[[#This Row],[AR/AP]]</f>
        <v>3038228.25</v>
      </c>
      <c r="M167" s="22" t="s">
        <v>1138</v>
      </c>
      <c r="N167" s="14"/>
      <c r="O167" s="14"/>
      <c r="P167" s="14">
        <f>Table1[[#This Row],[Sale return in MRP
(B)]]*25%</f>
        <v>0</v>
      </c>
      <c r="Q167" s="14"/>
      <c r="R167" s="14"/>
    </row>
    <row r="168" ht="15.75" hidden="1" spans="1:18">
      <c r="A168" s="25" t="s">
        <v>1137</v>
      </c>
      <c r="B168" s="25" t="s">
        <v>15</v>
      </c>
      <c r="C168" s="26" t="s">
        <v>179</v>
      </c>
      <c r="D168" s="27">
        <v>44832</v>
      </c>
      <c r="E168" s="13">
        <v>0</v>
      </c>
      <c r="F168" s="13">
        <v>0</v>
      </c>
      <c r="G168" s="13">
        <v>100000</v>
      </c>
      <c r="H168" s="13">
        <f t="shared" si="2"/>
        <v>3270078.11</v>
      </c>
      <c r="I168" s="33">
        <v>0</v>
      </c>
      <c r="J168" s="33">
        <v>0</v>
      </c>
      <c r="K168" s="33">
        <v>100000</v>
      </c>
      <c r="L168" s="33">
        <f>L167+Table1[[#This Row],[LR number]]-Table1[[#This Row],[Sales Returns]]-Table1[[#This Row],[AR/AP]]</f>
        <v>2938228.25</v>
      </c>
      <c r="M168" s="22" t="s">
        <v>1138</v>
      </c>
      <c r="N168" s="34"/>
      <c r="O168" s="34"/>
      <c r="P168" s="34">
        <f>Table1[[#This Row],[Sale return in MRP
(B)]]*25%</f>
        <v>0</v>
      </c>
      <c r="Q168" s="34"/>
      <c r="R168" s="34"/>
    </row>
    <row r="169" ht="15.75" spans="1:18">
      <c r="A169" s="10" t="s">
        <v>1137</v>
      </c>
      <c r="B169" s="10" t="s">
        <v>12</v>
      </c>
      <c r="C169" s="11" t="s">
        <v>180</v>
      </c>
      <c r="D169" s="12">
        <v>44832</v>
      </c>
      <c r="E169" s="28">
        <v>284632.6</v>
      </c>
      <c r="F169" s="13">
        <v>0</v>
      </c>
      <c r="G169" s="13">
        <v>0</v>
      </c>
      <c r="H169" s="29">
        <f t="shared" si="2"/>
        <v>3554710.71</v>
      </c>
      <c r="I169" s="13"/>
      <c r="J169" s="13"/>
      <c r="K169" s="13"/>
      <c r="L169" s="13">
        <f>L168+Table1[[#This Row],[LR number]]-Table1[[#This Row],[Sales Returns]]-Table1[[#This Row],[AR/AP]]</f>
        <v>2938228.25</v>
      </c>
      <c r="M169" s="14" t="s">
        <v>1139</v>
      </c>
      <c r="N169" s="13">
        <f>E169</f>
        <v>284632.6</v>
      </c>
      <c r="O169" s="13">
        <f t="shared" ref="O169" si="3">F169</f>
        <v>0</v>
      </c>
      <c r="P169" s="13">
        <f>Table1[[#This Row],[Sale return in MRP
(B)]]*25%</f>
        <v>0</v>
      </c>
      <c r="Q169" s="13">
        <f t="shared" ref="Q169" si="4">G169</f>
        <v>0</v>
      </c>
      <c r="R169" s="14"/>
    </row>
    <row r="170" ht="15.75" hidden="1" spans="1:18">
      <c r="A170" s="30" t="s">
        <v>1137</v>
      </c>
      <c r="B170" s="30" t="s">
        <v>15</v>
      </c>
      <c r="C170" s="31" t="s">
        <v>181</v>
      </c>
      <c r="D170" s="32">
        <v>44834</v>
      </c>
      <c r="E170" s="13">
        <v>0</v>
      </c>
      <c r="F170" s="13">
        <v>0</v>
      </c>
      <c r="G170" s="13">
        <v>50000</v>
      </c>
      <c r="H170" s="13">
        <f t="shared" si="2"/>
        <v>3504710.71</v>
      </c>
      <c r="I170" s="35">
        <v>0</v>
      </c>
      <c r="J170" s="35">
        <v>0</v>
      </c>
      <c r="K170" s="35">
        <v>50000</v>
      </c>
      <c r="L170" s="35">
        <f>L169+Table1[[#This Row],[LR number]]-Table1[[#This Row],[Sales Returns]]-Table1[[#This Row],[AR/AP]]</f>
        <v>2888228.25</v>
      </c>
      <c r="M170" s="22" t="s">
        <v>1138</v>
      </c>
      <c r="N170" s="36"/>
      <c r="O170" s="36"/>
      <c r="P170" s="36">
        <f>Table1[[#This Row],[Sale return in MRP
(B)]]*25%</f>
        <v>0</v>
      </c>
      <c r="Q170" s="36"/>
      <c r="R170" s="36"/>
    </row>
    <row r="171" ht="15.75" hidden="1" spans="1:18">
      <c r="A171" s="25" t="s">
        <v>1137</v>
      </c>
      <c r="B171" s="25" t="s">
        <v>15</v>
      </c>
      <c r="C171" s="26" t="s">
        <v>182</v>
      </c>
      <c r="D171" s="27">
        <v>44837</v>
      </c>
      <c r="E171" s="13">
        <v>0</v>
      </c>
      <c r="F171" s="13">
        <v>0</v>
      </c>
      <c r="G171" s="13">
        <v>200000</v>
      </c>
      <c r="H171" s="13">
        <f t="shared" si="2"/>
        <v>3304710.71</v>
      </c>
      <c r="I171" s="33">
        <v>0</v>
      </c>
      <c r="J171" s="33">
        <v>0</v>
      </c>
      <c r="K171" s="33">
        <v>200000</v>
      </c>
      <c r="L171" s="33">
        <f>L170+Table1[[#This Row],[LR number]]-Table1[[#This Row],[Sales Returns]]-Table1[[#This Row],[AR/AP]]</f>
        <v>2688228.25</v>
      </c>
      <c r="M171" s="22" t="s">
        <v>1138</v>
      </c>
      <c r="N171" s="34"/>
      <c r="O171" s="34"/>
      <c r="P171" s="34">
        <f>Table1[[#This Row],[Sale return in MRP
(B)]]*25%</f>
        <v>0</v>
      </c>
      <c r="Q171" s="34"/>
      <c r="R171" s="34"/>
    </row>
    <row r="172" ht="15.75" spans="1:18">
      <c r="A172" s="10" t="s">
        <v>1137</v>
      </c>
      <c r="B172" s="10" t="s">
        <v>12</v>
      </c>
      <c r="C172" s="11" t="s">
        <v>183</v>
      </c>
      <c r="D172" s="12">
        <v>44838</v>
      </c>
      <c r="E172" s="28">
        <v>318392.46</v>
      </c>
      <c r="F172" s="13">
        <v>0</v>
      </c>
      <c r="G172" s="13">
        <v>0</v>
      </c>
      <c r="H172" s="29">
        <f t="shared" si="2"/>
        <v>3623103.17</v>
      </c>
      <c r="I172" s="13"/>
      <c r="J172" s="13"/>
      <c r="K172" s="13"/>
      <c r="L172" s="13">
        <f>L171+Table1[[#This Row],[LR number]]-Table1[[#This Row],[Sales Returns]]-Table1[[#This Row],[AR/AP]]</f>
        <v>2688228.25</v>
      </c>
      <c r="M172" s="14" t="s">
        <v>1139</v>
      </c>
      <c r="N172" s="13">
        <f>E172</f>
        <v>318392.46</v>
      </c>
      <c r="O172" s="13">
        <f t="shared" ref="O172" si="5">F172</f>
        <v>0</v>
      </c>
      <c r="P172" s="13">
        <f>Table1[[#This Row],[Sale return in MRP
(B)]]*25%</f>
        <v>0</v>
      </c>
      <c r="Q172" s="13">
        <f t="shared" ref="Q172" si="6">G172</f>
        <v>0</v>
      </c>
      <c r="R172" s="14"/>
    </row>
    <row r="173" ht="15.75" hidden="1" spans="1:18">
      <c r="A173" s="30" t="s">
        <v>1137</v>
      </c>
      <c r="B173" s="30" t="s">
        <v>12</v>
      </c>
      <c r="C173" s="31" t="s">
        <v>184</v>
      </c>
      <c r="D173" s="32">
        <v>44840</v>
      </c>
      <c r="E173" s="13">
        <v>142854.45</v>
      </c>
      <c r="F173" s="13">
        <v>0</v>
      </c>
      <c r="G173" s="13">
        <v>0</v>
      </c>
      <c r="H173" s="13">
        <f t="shared" si="2"/>
        <v>3765957.62</v>
      </c>
      <c r="I173" s="35">
        <v>142854.45</v>
      </c>
      <c r="J173" s="35">
        <v>0</v>
      </c>
      <c r="K173" s="35">
        <v>0</v>
      </c>
      <c r="L173" s="35">
        <f>L172+Table1[[#This Row],[LR number]]-Table1[[#This Row],[Sales Returns]]-Table1[[#This Row],[AR/AP]]</f>
        <v>2831082.7</v>
      </c>
      <c r="M173" s="22" t="s">
        <v>1138</v>
      </c>
      <c r="N173" s="36"/>
      <c r="O173" s="36"/>
      <c r="P173" s="36">
        <f>Table1[[#This Row],[Sale return in MRP
(B)]]*25%</f>
        <v>0</v>
      </c>
      <c r="Q173" s="36"/>
      <c r="R173" s="36"/>
    </row>
    <row r="174" ht="15.75" hidden="1" spans="1:18">
      <c r="A174" s="10" t="s">
        <v>1137</v>
      </c>
      <c r="B174" s="10" t="s">
        <v>15</v>
      </c>
      <c r="C174" s="11" t="s">
        <v>185</v>
      </c>
      <c r="D174" s="12">
        <v>44840</v>
      </c>
      <c r="E174" s="13">
        <v>0</v>
      </c>
      <c r="F174" s="13">
        <v>0</v>
      </c>
      <c r="G174" s="13">
        <v>200000</v>
      </c>
      <c r="H174" s="13">
        <f t="shared" si="2"/>
        <v>3565957.62</v>
      </c>
      <c r="I174" s="13">
        <v>0</v>
      </c>
      <c r="J174" s="13">
        <v>0</v>
      </c>
      <c r="K174" s="13">
        <v>200000</v>
      </c>
      <c r="L174" s="13">
        <f>L173+Table1[[#This Row],[LR number]]-Table1[[#This Row],[Sales Returns]]-Table1[[#This Row],[AR/AP]]</f>
        <v>2631082.7</v>
      </c>
      <c r="M174" s="22" t="s">
        <v>1138</v>
      </c>
      <c r="N174" s="14"/>
      <c r="O174" s="14"/>
      <c r="P174" s="14">
        <f>Table1[[#This Row],[Sale return in MRP
(B)]]*25%</f>
        <v>0</v>
      </c>
      <c r="Q174" s="14"/>
      <c r="R174" s="14"/>
    </row>
    <row r="175" ht="15.75" hidden="1" spans="1:18">
      <c r="A175" s="10" t="s">
        <v>1137</v>
      </c>
      <c r="B175" s="10" t="s">
        <v>12</v>
      </c>
      <c r="C175" s="11" t="s">
        <v>186</v>
      </c>
      <c r="D175" s="12">
        <v>44842</v>
      </c>
      <c r="E175" s="13">
        <v>327484</v>
      </c>
      <c r="F175" s="13">
        <v>0</v>
      </c>
      <c r="G175" s="13">
        <v>0</v>
      </c>
      <c r="H175" s="13">
        <f t="shared" si="2"/>
        <v>3893441.62</v>
      </c>
      <c r="I175" s="13">
        <v>327484</v>
      </c>
      <c r="J175" s="13">
        <v>0</v>
      </c>
      <c r="K175" s="13">
        <v>0</v>
      </c>
      <c r="L175" s="13">
        <f>L174+Table1[[#This Row],[LR number]]-Table1[[#This Row],[Sales Returns]]-Table1[[#This Row],[AR/AP]]</f>
        <v>2958566.7</v>
      </c>
      <c r="M175" s="22" t="s">
        <v>1138</v>
      </c>
      <c r="N175" s="14"/>
      <c r="O175" s="14"/>
      <c r="P175" s="14">
        <f>Table1[[#This Row],[Sale return in MRP
(B)]]*25%</f>
        <v>0</v>
      </c>
      <c r="Q175" s="14"/>
      <c r="R175" s="14"/>
    </row>
    <row r="176" ht="15.75" hidden="1" spans="1:18">
      <c r="A176" s="10" t="s">
        <v>1137</v>
      </c>
      <c r="B176" s="10" t="s">
        <v>12</v>
      </c>
      <c r="C176" s="11" t="s">
        <v>187</v>
      </c>
      <c r="D176" s="12">
        <v>44844</v>
      </c>
      <c r="E176" s="13">
        <v>135619.8</v>
      </c>
      <c r="F176" s="13">
        <v>0</v>
      </c>
      <c r="G176" s="13">
        <v>0</v>
      </c>
      <c r="H176" s="13">
        <f t="shared" si="2"/>
        <v>4029061.42</v>
      </c>
      <c r="I176" s="13">
        <v>135619.8</v>
      </c>
      <c r="J176" s="13">
        <v>0</v>
      </c>
      <c r="K176" s="13">
        <v>0</v>
      </c>
      <c r="L176" s="13">
        <f>L175+Table1[[#This Row],[LR number]]-Table1[[#This Row],[Sales Returns]]-Table1[[#This Row],[AR/AP]]</f>
        <v>3094186.5</v>
      </c>
      <c r="M176" s="22" t="s">
        <v>1138</v>
      </c>
      <c r="N176" s="14"/>
      <c r="O176" s="14"/>
      <c r="P176" s="14">
        <f>Table1[[#This Row],[Sale return in MRP
(B)]]*25%</f>
        <v>0</v>
      </c>
      <c r="Q176" s="14"/>
      <c r="R176" s="14"/>
    </row>
    <row r="177" ht="15.75" hidden="1" spans="1:18">
      <c r="A177" s="10" t="s">
        <v>1137</v>
      </c>
      <c r="B177" s="10" t="s">
        <v>12</v>
      </c>
      <c r="C177" s="11" t="s">
        <v>188</v>
      </c>
      <c r="D177" s="12">
        <v>44844</v>
      </c>
      <c r="E177" s="13">
        <v>189493.95</v>
      </c>
      <c r="F177" s="13">
        <v>0</v>
      </c>
      <c r="G177" s="13">
        <v>0</v>
      </c>
      <c r="H177" s="13">
        <f t="shared" si="2"/>
        <v>4218555.37</v>
      </c>
      <c r="I177" s="13">
        <v>189493.95</v>
      </c>
      <c r="J177" s="13">
        <v>0</v>
      </c>
      <c r="K177" s="13">
        <v>0</v>
      </c>
      <c r="L177" s="13">
        <f>L176+Table1[[#This Row],[LR number]]-Table1[[#This Row],[Sales Returns]]-Table1[[#This Row],[AR/AP]]</f>
        <v>3283680.45</v>
      </c>
      <c r="M177" s="22" t="s">
        <v>1138</v>
      </c>
      <c r="N177" s="14"/>
      <c r="O177" s="14"/>
      <c r="P177" s="14">
        <f>Table1[[#This Row],[Sale return in MRP
(B)]]*25%</f>
        <v>0</v>
      </c>
      <c r="Q177" s="14"/>
      <c r="R177" s="14"/>
    </row>
    <row r="178" ht="15.75" hidden="1" spans="1:18">
      <c r="A178" s="10" t="s">
        <v>1137</v>
      </c>
      <c r="B178" s="10" t="s">
        <v>15</v>
      </c>
      <c r="C178" s="11" t="s">
        <v>189</v>
      </c>
      <c r="D178" s="12">
        <v>44844</v>
      </c>
      <c r="E178" s="13">
        <v>0</v>
      </c>
      <c r="F178" s="13">
        <v>0</v>
      </c>
      <c r="G178" s="13">
        <v>350000</v>
      </c>
      <c r="H178" s="13">
        <f t="shared" si="2"/>
        <v>3868555.37</v>
      </c>
      <c r="I178" s="13">
        <v>0</v>
      </c>
      <c r="J178" s="13">
        <v>0</v>
      </c>
      <c r="K178" s="13">
        <v>350000</v>
      </c>
      <c r="L178" s="13">
        <f>L177+Table1[[#This Row],[LR number]]-Table1[[#This Row],[Sales Returns]]-Table1[[#This Row],[AR/AP]]</f>
        <v>2933680.45</v>
      </c>
      <c r="M178" s="22" t="s">
        <v>1138</v>
      </c>
      <c r="N178" s="14"/>
      <c r="O178" s="14"/>
      <c r="P178" s="14">
        <f>Table1[[#This Row],[Sale return in MRP
(B)]]*25%</f>
        <v>0</v>
      </c>
      <c r="Q178" s="14"/>
      <c r="R178" s="14"/>
    </row>
    <row r="179" ht="15.75" hidden="1" spans="1:18">
      <c r="A179" s="25" t="s">
        <v>1137</v>
      </c>
      <c r="B179" s="25" t="s">
        <v>12</v>
      </c>
      <c r="C179" s="26" t="s">
        <v>190</v>
      </c>
      <c r="D179" s="27">
        <v>44845</v>
      </c>
      <c r="E179" s="13">
        <v>125026.28</v>
      </c>
      <c r="F179" s="13">
        <v>0</v>
      </c>
      <c r="G179" s="13">
        <v>0</v>
      </c>
      <c r="H179" s="13">
        <f t="shared" si="2"/>
        <v>3993581.65</v>
      </c>
      <c r="I179" s="33">
        <v>125026.28</v>
      </c>
      <c r="J179" s="33">
        <v>0</v>
      </c>
      <c r="K179" s="33">
        <v>0</v>
      </c>
      <c r="L179" s="33">
        <f>L178+Table1[[#This Row],[LR number]]-Table1[[#This Row],[Sales Returns]]-Table1[[#This Row],[AR/AP]]</f>
        <v>3058706.73</v>
      </c>
      <c r="M179" s="22" t="s">
        <v>1138</v>
      </c>
      <c r="N179" s="34"/>
      <c r="O179" s="34"/>
      <c r="P179" s="34">
        <f>Table1[[#This Row],[Sale return in MRP
(B)]]*25%</f>
        <v>0</v>
      </c>
      <c r="Q179" s="34"/>
      <c r="R179" s="34"/>
    </row>
    <row r="180" ht="15.75" spans="1:18">
      <c r="A180" s="10" t="s">
        <v>1137</v>
      </c>
      <c r="B180" s="10" t="s">
        <v>12</v>
      </c>
      <c r="C180" s="11" t="s">
        <v>191</v>
      </c>
      <c r="D180" s="12">
        <v>44845</v>
      </c>
      <c r="E180" s="28">
        <v>204485.03</v>
      </c>
      <c r="F180" s="13">
        <v>0</v>
      </c>
      <c r="G180" s="13">
        <v>0</v>
      </c>
      <c r="H180" s="29">
        <f t="shared" si="2"/>
        <v>4198066.68</v>
      </c>
      <c r="I180" s="13"/>
      <c r="J180" s="13"/>
      <c r="K180" s="13"/>
      <c r="L180" s="13">
        <f>L179+Table1[[#This Row],[LR number]]-Table1[[#This Row],[Sales Returns]]-Table1[[#This Row],[AR/AP]]</f>
        <v>3058706.73</v>
      </c>
      <c r="M180" s="14" t="s">
        <v>1139</v>
      </c>
      <c r="N180" s="13">
        <f>E180</f>
        <v>204485.03</v>
      </c>
      <c r="O180" s="13">
        <f t="shared" ref="O180" si="7">F180</f>
        <v>0</v>
      </c>
      <c r="P180" s="13">
        <f>Table1[[#This Row],[Sale return in MRP
(B)]]*25%</f>
        <v>0</v>
      </c>
      <c r="Q180" s="13">
        <f t="shared" ref="Q180" si="8">G180</f>
        <v>0</v>
      </c>
      <c r="R180" s="14"/>
    </row>
    <row r="181" ht="15.75" hidden="1" spans="1:18">
      <c r="A181" s="30" t="s">
        <v>1137</v>
      </c>
      <c r="B181" s="30" t="s">
        <v>12</v>
      </c>
      <c r="C181" s="31" t="s">
        <v>192</v>
      </c>
      <c r="D181" s="32">
        <v>44845</v>
      </c>
      <c r="E181" s="13">
        <v>1066381.54</v>
      </c>
      <c r="F181" s="13">
        <v>0</v>
      </c>
      <c r="G181" s="13">
        <v>0</v>
      </c>
      <c r="H181" s="13">
        <f t="shared" si="2"/>
        <v>5264448.22</v>
      </c>
      <c r="I181" s="35">
        <v>1066381.54</v>
      </c>
      <c r="J181" s="35">
        <v>0</v>
      </c>
      <c r="K181" s="35">
        <v>0</v>
      </c>
      <c r="L181" s="35">
        <f>L180+Table1[[#This Row],[LR number]]-Table1[[#This Row],[Sales Returns]]-Table1[[#This Row],[AR/AP]]</f>
        <v>4125088.27</v>
      </c>
      <c r="M181" s="22" t="s">
        <v>1138</v>
      </c>
      <c r="N181" s="36"/>
      <c r="O181" s="36"/>
      <c r="P181" s="36">
        <f>Table1[[#This Row],[Sale return in MRP
(B)]]*25%</f>
        <v>0</v>
      </c>
      <c r="Q181" s="36"/>
      <c r="R181" s="36"/>
    </row>
    <row r="182" ht="15.75" hidden="1" spans="1:18">
      <c r="A182" s="10" t="s">
        <v>1137</v>
      </c>
      <c r="B182" s="10" t="s">
        <v>33</v>
      </c>
      <c r="C182" s="11" t="s">
        <v>193</v>
      </c>
      <c r="D182" s="12">
        <v>44847</v>
      </c>
      <c r="E182" s="13">
        <v>0</v>
      </c>
      <c r="F182" s="13">
        <v>118557.84</v>
      </c>
      <c r="G182" s="13">
        <v>0</v>
      </c>
      <c r="H182" s="13">
        <f t="shared" si="2"/>
        <v>5145890.38</v>
      </c>
      <c r="I182" s="13">
        <v>0</v>
      </c>
      <c r="J182" s="13">
        <v>118557.84</v>
      </c>
      <c r="K182" s="13">
        <v>0</v>
      </c>
      <c r="L182" s="13">
        <f>L181+Table1[[#This Row],[LR number]]-Table1[[#This Row],[Sales Returns]]-Table1[[#This Row],[AR/AP]]</f>
        <v>4006530.43</v>
      </c>
      <c r="M182" s="22" t="s">
        <v>1138</v>
      </c>
      <c r="N182" s="14"/>
      <c r="O182" s="14"/>
      <c r="P182" s="14">
        <f>Table1[[#This Row],[Sale return in MRP
(B)]]*25%</f>
        <v>0</v>
      </c>
      <c r="Q182" s="14"/>
      <c r="R182" s="14"/>
    </row>
    <row r="183" ht="15.75" hidden="1" spans="1:18">
      <c r="A183" s="10" t="s">
        <v>1137</v>
      </c>
      <c r="B183" s="10" t="s">
        <v>12</v>
      </c>
      <c r="C183" s="11" t="s">
        <v>194</v>
      </c>
      <c r="D183" s="12">
        <v>44848</v>
      </c>
      <c r="E183" s="13">
        <v>101037.44</v>
      </c>
      <c r="F183" s="13">
        <v>0</v>
      </c>
      <c r="G183" s="13">
        <v>0</v>
      </c>
      <c r="H183" s="13">
        <f t="shared" si="2"/>
        <v>5246927.82</v>
      </c>
      <c r="I183" s="13">
        <v>101037.44</v>
      </c>
      <c r="J183" s="13">
        <v>0</v>
      </c>
      <c r="K183" s="13">
        <v>0</v>
      </c>
      <c r="L183" s="13">
        <f>L182+Table1[[#This Row],[LR number]]-Table1[[#This Row],[Sales Returns]]-Table1[[#This Row],[AR/AP]]</f>
        <v>4107567.87</v>
      </c>
      <c r="M183" s="22" t="s">
        <v>1138</v>
      </c>
      <c r="N183" s="14"/>
      <c r="O183" s="14"/>
      <c r="P183" s="14">
        <f>Table1[[#This Row],[Sale return in MRP
(B)]]*25%</f>
        <v>0</v>
      </c>
      <c r="Q183" s="14"/>
      <c r="R183" s="14"/>
    </row>
    <row r="184" ht="15.75" hidden="1" spans="1:18">
      <c r="A184" s="25" t="s">
        <v>1137</v>
      </c>
      <c r="B184" s="25" t="s">
        <v>15</v>
      </c>
      <c r="C184" s="26" t="s">
        <v>195</v>
      </c>
      <c r="D184" s="27">
        <v>44849</v>
      </c>
      <c r="E184" s="13">
        <v>0</v>
      </c>
      <c r="F184" s="13">
        <v>0</v>
      </c>
      <c r="G184" s="13">
        <v>300000</v>
      </c>
      <c r="H184" s="13">
        <f t="shared" si="2"/>
        <v>4946927.82</v>
      </c>
      <c r="I184" s="33">
        <v>0</v>
      </c>
      <c r="J184" s="33">
        <v>0</v>
      </c>
      <c r="K184" s="33">
        <v>300000</v>
      </c>
      <c r="L184" s="33">
        <f>L183+Table1[[#This Row],[LR number]]-Table1[[#This Row],[Sales Returns]]-Table1[[#This Row],[AR/AP]]</f>
        <v>3807567.87</v>
      </c>
      <c r="M184" s="22" t="s">
        <v>1138</v>
      </c>
      <c r="N184" s="34"/>
      <c r="O184" s="34"/>
      <c r="P184" s="34">
        <f>Table1[[#This Row],[Sale return in MRP
(B)]]*25%</f>
        <v>0</v>
      </c>
      <c r="Q184" s="34"/>
      <c r="R184" s="34"/>
    </row>
    <row r="185" ht="15.75" spans="1:18">
      <c r="A185" s="10" t="s">
        <v>1137</v>
      </c>
      <c r="B185" s="10" t="s">
        <v>12</v>
      </c>
      <c r="C185" s="11" t="s">
        <v>196</v>
      </c>
      <c r="D185" s="12">
        <v>44851</v>
      </c>
      <c r="E185" s="28">
        <v>275008.78</v>
      </c>
      <c r="F185" s="13">
        <v>0</v>
      </c>
      <c r="G185" s="13">
        <v>0</v>
      </c>
      <c r="H185" s="29">
        <f t="shared" si="2"/>
        <v>5221936.6</v>
      </c>
      <c r="I185" s="13"/>
      <c r="J185" s="13"/>
      <c r="K185" s="13"/>
      <c r="L185" s="13">
        <f>L184+Table1[[#This Row],[LR number]]-Table1[[#This Row],[Sales Returns]]-Table1[[#This Row],[AR/AP]]</f>
        <v>3807567.87</v>
      </c>
      <c r="M185" s="14" t="s">
        <v>1139</v>
      </c>
      <c r="N185" s="13">
        <f>E185</f>
        <v>275008.78</v>
      </c>
      <c r="O185" s="13">
        <f t="shared" ref="O185" si="9">F185</f>
        <v>0</v>
      </c>
      <c r="P185" s="13">
        <f>Table1[[#This Row],[Sale return in MRP
(B)]]*25%</f>
        <v>0</v>
      </c>
      <c r="Q185" s="13">
        <f t="shared" ref="Q185" si="10">G185</f>
        <v>0</v>
      </c>
      <c r="R185" s="14"/>
    </row>
    <row r="186" ht="15.75" spans="1:18">
      <c r="A186" s="10" t="s">
        <v>1137</v>
      </c>
      <c r="B186" s="10" t="s">
        <v>12</v>
      </c>
      <c r="C186" s="11" t="s">
        <v>197</v>
      </c>
      <c r="D186" s="12">
        <v>44851</v>
      </c>
      <c r="E186" s="28">
        <v>81666.28</v>
      </c>
      <c r="F186" s="13">
        <v>0</v>
      </c>
      <c r="G186" s="13">
        <v>0</v>
      </c>
      <c r="H186" s="29">
        <f t="shared" si="2"/>
        <v>5303602.88</v>
      </c>
      <c r="I186" s="13"/>
      <c r="J186" s="13"/>
      <c r="K186" s="13"/>
      <c r="L186" s="13">
        <f>L185+Table1[[#This Row],[LR number]]-Table1[[#This Row],[Sales Returns]]-Table1[[#This Row],[AR/AP]]</f>
        <v>3807567.87</v>
      </c>
      <c r="M186" s="14" t="s">
        <v>1139</v>
      </c>
      <c r="N186" s="13">
        <f>E186</f>
        <v>81666.28</v>
      </c>
      <c r="O186" s="13">
        <f t="shared" ref="O186" si="11">F186</f>
        <v>0</v>
      </c>
      <c r="P186" s="13">
        <f>Table1[[#This Row],[Sale return in MRP
(B)]]*25%</f>
        <v>0</v>
      </c>
      <c r="Q186" s="13">
        <f t="shared" ref="Q186" si="12">G186</f>
        <v>0</v>
      </c>
      <c r="R186" s="14"/>
    </row>
    <row r="187" ht="15.75" hidden="1" spans="1:18">
      <c r="A187" s="30" t="s">
        <v>1137</v>
      </c>
      <c r="B187" s="30" t="s">
        <v>15</v>
      </c>
      <c r="C187" s="31" t="s">
        <v>198</v>
      </c>
      <c r="D187" s="32">
        <v>44851</v>
      </c>
      <c r="E187" s="13">
        <v>0</v>
      </c>
      <c r="F187" s="13">
        <v>0</v>
      </c>
      <c r="G187" s="13">
        <v>250000</v>
      </c>
      <c r="H187" s="13">
        <f t="shared" si="2"/>
        <v>5053602.88</v>
      </c>
      <c r="I187" s="35">
        <v>0</v>
      </c>
      <c r="J187" s="35">
        <v>0</v>
      </c>
      <c r="K187" s="35">
        <v>250000</v>
      </c>
      <c r="L187" s="35">
        <f>L186+Table1[[#This Row],[LR number]]-Table1[[#This Row],[Sales Returns]]-Table1[[#This Row],[AR/AP]]</f>
        <v>3557567.87</v>
      </c>
      <c r="M187" s="22" t="s">
        <v>1138</v>
      </c>
      <c r="N187" s="36"/>
      <c r="O187" s="36"/>
      <c r="P187" s="36">
        <f>Table1[[#This Row],[Sale return in MRP
(B)]]*25%</f>
        <v>0</v>
      </c>
      <c r="Q187" s="36"/>
      <c r="R187" s="36"/>
    </row>
    <row r="188" ht="15.75" hidden="1" spans="1:18">
      <c r="A188" s="10" t="s">
        <v>1137</v>
      </c>
      <c r="B188" s="10" t="s">
        <v>12</v>
      </c>
      <c r="C188" s="11" t="s">
        <v>199</v>
      </c>
      <c r="D188" s="12">
        <v>44853</v>
      </c>
      <c r="E188" s="13">
        <v>137089.07</v>
      </c>
      <c r="F188" s="13">
        <v>0</v>
      </c>
      <c r="G188" s="13">
        <v>0</v>
      </c>
      <c r="H188" s="13">
        <f t="shared" si="2"/>
        <v>5190691.95</v>
      </c>
      <c r="I188" s="13">
        <v>137089.07</v>
      </c>
      <c r="J188" s="13">
        <v>0</v>
      </c>
      <c r="K188" s="13">
        <v>0</v>
      </c>
      <c r="L188" s="13">
        <f>L187+Table1[[#This Row],[LR number]]-Table1[[#This Row],[Sales Returns]]-Table1[[#This Row],[AR/AP]]</f>
        <v>3694656.94</v>
      </c>
      <c r="M188" s="22" t="s">
        <v>1138</v>
      </c>
      <c r="N188" s="14"/>
      <c r="O188" s="14"/>
      <c r="P188" s="14">
        <f>Table1[[#This Row],[Sale return in MRP
(B)]]*25%</f>
        <v>0</v>
      </c>
      <c r="Q188" s="14"/>
      <c r="R188" s="14"/>
    </row>
    <row r="189" ht="15.75" hidden="1" spans="1:18">
      <c r="A189" s="10" t="s">
        <v>1137</v>
      </c>
      <c r="B189" s="10" t="s">
        <v>12</v>
      </c>
      <c r="C189" s="11" t="s">
        <v>200</v>
      </c>
      <c r="D189" s="12">
        <v>44854</v>
      </c>
      <c r="E189" s="13">
        <v>62978.23</v>
      </c>
      <c r="F189" s="13">
        <v>0</v>
      </c>
      <c r="G189" s="13">
        <v>0</v>
      </c>
      <c r="H189" s="13">
        <f t="shared" si="2"/>
        <v>5253670.18</v>
      </c>
      <c r="I189" s="13">
        <v>62978.23</v>
      </c>
      <c r="J189" s="13">
        <v>0</v>
      </c>
      <c r="K189" s="13">
        <v>0</v>
      </c>
      <c r="L189" s="13">
        <f>L188+Table1[[#This Row],[LR number]]-Table1[[#This Row],[Sales Returns]]-Table1[[#This Row],[AR/AP]]</f>
        <v>3757635.17</v>
      </c>
      <c r="M189" s="22" t="s">
        <v>1138</v>
      </c>
      <c r="N189" s="14"/>
      <c r="O189" s="14"/>
      <c r="P189" s="14">
        <f>Table1[[#This Row],[Sale return in MRP
(B)]]*25%</f>
        <v>0</v>
      </c>
      <c r="Q189" s="14"/>
      <c r="R189" s="14"/>
    </row>
    <row r="190" ht="15.75" hidden="1" customHeight="1" spans="1:18">
      <c r="A190" s="25" t="s">
        <v>1137</v>
      </c>
      <c r="B190" s="25" t="s">
        <v>15</v>
      </c>
      <c r="C190" s="26" t="s">
        <v>201</v>
      </c>
      <c r="D190" s="27">
        <v>44854</v>
      </c>
      <c r="E190" s="13">
        <v>0</v>
      </c>
      <c r="F190" s="13">
        <v>0</v>
      </c>
      <c r="G190" s="13">
        <v>400000</v>
      </c>
      <c r="H190" s="13">
        <f t="shared" si="2"/>
        <v>4853670.18</v>
      </c>
      <c r="I190" s="33">
        <v>0</v>
      </c>
      <c r="J190" s="33">
        <v>0</v>
      </c>
      <c r="K190" s="33">
        <v>400000</v>
      </c>
      <c r="L190" s="33">
        <f>L189+Table1[[#This Row],[LR number]]-Table1[[#This Row],[Sales Returns]]-Table1[[#This Row],[AR/AP]]</f>
        <v>3357635.17</v>
      </c>
      <c r="M190" s="22" t="s">
        <v>1138</v>
      </c>
      <c r="N190" s="34"/>
      <c r="O190" s="34"/>
      <c r="P190" s="34">
        <f>Table1[[#This Row],[Sale return in MRP
(B)]]*25%</f>
        <v>0</v>
      </c>
      <c r="Q190" s="34"/>
      <c r="R190" s="34"/>
    </row>
    <row r="191" ht="15.75" spans="1:18">
      <c r="A191" s="10" t="s">
        <v>1137</v>
      </c>
      <c r="B191" s="10" t="s">
        <v>15</v>
      </c>
      <c r="C191" s="11" t="s">
        <v>202</v>
      </c>
      <c r="D191" s="12">
        <v>44855</v>
      </c>
      <c r="E191" s="28">
        <v>0</v>
      </c>
      <c r="F191" s="13">
        <v>0</v>
      </c>
      <c r="G191" s="13">
        <v>750000</v>
      </c>
      <c r="H191" s="29">
        <f t="shared" si="2"/>
        <v>4103670.18</v>
      </c>
      <c r="I191" s="13"/>
      <c r="J191" s="13"/>
      <c r="K191" s="13"/>
      <c r="L191" s="13">
        <f>L190+Table1[[#This Row],[LR number]]-Table1[[#This Row],[Sales Returns]]-Table1[[#This Row],[AR/AP]]</f>
        <v>3357635.17</v>
      </c>
      <c r="M191" s="14" t="s">
        <v>1139</v>
      </c>
      <c r="N191" s="14"/>
      <c r="O191" s="14"/>
      <c r="P191" s="14">
        <f>Table1[[#This Row],[Sale return in MRP
(B)]]*25%</f>
        <v>0</v>
      </c>
      <c r="Q191" s="13">
        <f>G191</f>
        <v>750000</v>
      </c>
      <c r="R191" s="14"/>
    </row>
    <row r="192" ht="15.75" hidden="1" spans="1:18">
      <c r="A192" s="30" t="s">
        <v>1137</v>
      </c>
      <c r="B192" s="30" t="s">
        <v>15</v>
      </c>
      <c r="C192" s="31" t="s">
        <v>203</v>
      </c>
      <c r="D192" s="32">
        <v>44859</v>
      </c>
      <c r="E192" s="13">
        <v>0</v>
      </c>
      <c r="F192" s="13">
        <v>0</v>
      </c>
      <c r="G192" s="13">
        <v>700000</v>
      </c>
      <c r="H192" s="13">
        <f t="shared" si="2"/>
        <v>3403670.18</v>
      </c>
      <c r="I192" s="35">
        <v>0</v>
      </c>
      <c r="J192" s="35">
        <v>0</v>
      </c>
      <c r="K192" s="35">
        <v>700000</v>
      </c>
      <c r="L192" s="35">
        <f>L191+Table1[[#This Row],[LR number]]-Table1[[#This Row],[Sales Returns]]-Table1[[#This Row],[AR/AP]]</f>
        <v>2657635.17</v>
      </c>
      <c r="M192" s="22" t="s">
        <v>1138</v>
      </c>
      <c r="N192" s="36"/>
      <c r="O192" s="36"/>
      <c r="P192" s="36">
        <f>Table1[[#This Row],[Sale return in MRP
(B)]]*25%</f>
        <v>0</v>
      </c>
      <c r="Q192" s="36"/>
      <c r="R192" s="36"/>
    </row>
    <row r="193" ht="15.75" hidden="1" spans="1:18">
      <c r="A193" s="10" t="s">
        <v>1137</v>
      </c>
      <c r="B193" s="10" t="s">
        <v>12</v>
      </c>
      <c r="C193" s="11" t="s">
        <v>204</v>
      </c>
      <c r="D193" s="12">
        <v>44860</v>
      </c>
      <c r="E193" s="13">
        <v>77428.61</v>
      </c>
      <c r="F193" s="13">
        <v>0</v>
      </c>
      <c r="G193" s="13">
        <v>0</v>
      </c>
      <c r="H193" s="13">
        <f t="shared" si="2"/>
        <v>3481098.79</v>
      </c>
      <c r="I193" s="13">
        <v>77428.61</v>
      </c>
      <c r="J193" s="13">
        <v>0</v>
      </c>
      <c r="K193" s="13">
        <v>0</v>
      </c>
      <c r="L193" s="13">
        <f>L192+Table1[[#This Row],[LR number]]-Table1[[#This Row],[Sales Returns]]-Table1[[#This Row],[AR/AP]]</f>
        <v>2735063.78</v>
      </c>
      <c r="M193" s="22" t="s">
        <v>1138</v>
      </c>
      <c r="N193" s="14"/>
      <c r="O193" s="14"/>
      <c r="P193" s="14">
        <f>Table1[[#This Row],[Sale return in MRP
(B)]]*25%</f>
        <v>0</v>
      </c>
      <c r="Q193" s="14"/>
      <c r="R193" s="14"/>
    </row>
    <row r="194" ht="15.75" hidden="1" spans="1:18">
      <c r="A194" s="10" t="s">
        <v>1137</v>
      </c>
      <c r="B194" s="10" t="s">
        <v>12</v>
      </c>
      <c r="C194" s="11" t="s">
        <v>205</v>
      </c>
      <c r="D194" s="12">
        <v>44862</v>
      </c>
      <c r="E194" s="13">
        <v>40041.7</v>
      </c>
      <c r="F194" s="13">
        <v>0</v>
      </c>
      <c r="G194" s="13">
        <v>0</v>
      </c>
      <c r="H194" s="13">
        <f t="shared" si="2"/>
        <v>3521140.49</v>
      </c>
      <c r="I194" s="13">
        <v>40041.7</v>
      </c>
      <c r="J194" s="13">
        <v>0</v>
      </c>
      <c r="K194" s="13">
        <v>0</v>
      </c>
      <c r="L194" s="13">
        <f>L193+Table1[[#This Row],[LR number]]-Table1[[#This Row],[Sales Returns]]-Table1[[#This Row],[AR/AP]]</f>
        <v>2775105.48</v>
      </c>
      <c r="M194" s="22" t="s">
        <v>1138</v>
      </c>
      <c r="N194" s="14"/>
      <c r="O194" s="14"/>
      <c r="P194" s="14">
        <f>Table1[[#This Row],[Sale return in MRP
(B)]]*25%</f>
        <v>0</v>
      </c>
      <c r="Q194" s="14"/>
      <c r="R194" s="14"/>
    </row>
    <row r="195" ht="15.75" hidden="1" spans="1:18">
      <c r="A195" s="10" t="s">
        <v>1137</v>
      </c>
      <c r="B195" s="10" t="s">
        <v>15</v>
      </c>
      <c r="C195" s="11" t="s">
        <v>206</v>
      </c>
      <c r="D195" s="12">
        <v>44862</v>
      </c>
      <c r="E195" s="13">
        <v>0</v>
      </c>
      <c r="F195" s="13">
        <v>0</v>
      </c>
      <c r="G195" s="13">
        <v>150000</v>
      </c>
      <c r="H195" s="13">
        <f t="shared" si="2"/>
        <v>3371140.49</v>
      </c>
      <c r="I195" s="13">
        <v>0</v>
      </c>
      <c r="J195" s="13">
        <v>0</v>
      </c>
      <c r="K195" s="13">
        <v>150000</v>
      </c>
      <c r="L195" s="13">
        <f>L194+Table1[[#This Row],[LR number]]-Table1[[#This Row],[Sales Returns]]-Table1[[#This Row],[AR/AP]]</f>
        <v>2625105.48</v>
      </c>
      <c r="M195" s="22" t="s">
        <v>1138</v>
      </c>
      <c r="N195" s="14"/>
      <c r="O195" s="14"/>
      <c r="P195" s="14">
        <f>Table1[[#This Row],[Sale return in MRP
(B)]]*25%</f>
        <v>0</v>
      </c>
      <c r="Q195" s="14"/>
      <c r="R195" s="14"/>
    </row>
    <row r="196" ht="15.75" hidden="1" spans="1:18">
      <c r="A196" s="10" t="s">
        <v>1137</v>
      </c>
      <c r="B196" s="10" t="s">
        <v>12</v>
      </c>
      <c r="C196" s="11" t="s">
        <v>207</v>
      </c>
      <c r="D196" s="12">
        <v>44863</v>
      </c>
      <c r="E196" s="13">
        <v>199697.5</v>
      </c>
      <c r="F196" s="13">
        <v>0</v>
      </c>
      <c r="G196" s="13">
        <v>0</v>
      </c>
      <c r="H196" s="13">
        <f t="shared" si="2"/>
        <v>3570837.99</v>
      </c>
      <c r="I196" s="13">
        <v>199697.5</v>
      </c>
      <c r="J196" s="13">
        <v>0</v>
      </c>
      <c r="K196" s="13">
        <v>0</v>
      </c>
      <c r="L196" s="13">
        <f>L195+Table1[[#This Row],[LR number]]-Table1[[#This Row],[Sales Returns]]-Table1[[#This Row],[AR/AP]]</f>
        <v>2824802.98</v>
      </c>
      <c r="M196" s="22" t="s">
        <v>1138</v>
      </c>
      <c r="N196" s="14"/>
      <c r="O196" s="14"/>
      <c r="P196" s="14">
        <f>Table1[[#This Row],[Sale return in MRP
(B)]]*25%</f>
        <v>0</v>
      </c>
      <c r="Q196" s="14"/>
      <c r="R196" s="14"/>
    </row>
    <row r="197" ht="15.75" hidden="1" spans="1:18">
      <c r="A197" s="10" t="s">
        <v>1137</v>
      </c>
      <c r="B197" s="10" t="s">
        <v>12</v>
      </c>
      <c r="C197" s="11" t="s">
        <v>208</v>
      </c>
      <c r="D197" s="12">
        <v>44865</v>
      </c>
      <c r="E197" s="13">
        <v>330915.68</v>
      </c>
      <c r="F197" s="13">
        <v>0</v>
      </c>
      <c r="G197" s="13">
        <v>0</v>
      </c>
      <c r="H197" s="13">
        <f t="shared" si="2"/>
        <v>3901753.67</v>
      </c>
      <c r="I197" s="13">
        <v>330915.68</v>
      </c>
      <c r="J197" s="13">
        <v>0</v>
      </c>
      <c r="K197" s="13">
        <v>0</v>
      </c>
      <c r="L197" s="13">
        <f>L196+Table1[[#This Row],[LR number]]-Table1[[#This Row],[Sales Returns]]-Table1[[#This Row],[AR/AP]]</f>
        <v>3155718.66</v>
      </c>
      <c r="M197" s="22" t="s">
        <v>1138</v>
      </c>
      <c r="N197" s="14"/>
      <c r="O197" s="14"/>
      <c r="P197" s="14">
        <f>Table1[[#This Row],[Sale return in MRP
(B)]]*25%</f>
        <v>0</v>
      </c>
      <c r="Q197" s="14"/>
      <c r="R197" s="14"/>
    </row>
    <row r="198" ht="15.75" hidden="1" spans="1:18">
      <c r="A198" s="10" t="s">
        <v>1137</v>
      </c>
      <c r="B198" s="10" t="s">
        <v>12</v>
      </c>
      <c r="C198" s="11" t="s">
        <v>209</v>
      </c>
      <c r="D198" s="12">
        <v>44868</v>
      </c>
      <c r="E198" s="13">
        <v>100252.51</v>
      </c>
      <c r="F198" s="13">
        <v>0</v>
      </c>
      <c r="G198" s="13">
        <v>0</v>
      </c>
      <c r="H198" s="13">
        <f t="shared" ref="H198:H261" si="13">H197+E198-F198-G198</f>
        <v>4002006.18</v>
      </c>
      <c r="I198" s="13">
        <v>100252.51</v>
      </c>
      <c r="J198" s="13">
        <v>0</v>
      </c>
      <c r="K198" s="13">
        <v>0</v>
      </c>
      <c r="L198" s="13">
        <f>L197+Table1[[#This Row],[LR number]]-Table1[[#This Row],[Sales Returns]]-Table1[[#This Row],[AR/AP]]</f>
        <v>3255971.17</v>
      </c>
      <c r="M198" s="22" t="s">
        <v>1138</v>
      </c>
      <c r="N198" s="14"/>
      <c r="O198" s="14"/>
      <c r="P198" s="14">
        <f>Table1[[#This Row],[Sale return in MRP
(B)]]*25%</f>
        <v>0</v>
      </c>
      <c r="Q198" s="14"/>
      <c r="R198" s="14"/>
    </row>
    <row r="199" ht="15.75" hidden="1" spans="1:18">
      <c r="A199" s="10" t="s">
        <v>1137</v>
      </c>
      <c r="B199" s="10" t="s">
        <v>12</v>
      </c>
      <c r="C199" s="11" t="s">
        <v>210</v>
      </c>
      <c r="D199" s="12">
        <v>44870</v>
      </c>
      <c r="E199" s="13">
        <v>69223.06</v>
      </c>
      <c r="F199" s="13">
        <v>0</v>
      </c>
      <c r="G199" s="13">
        <v>0</v>
      </c>
      <c r="H199" s="13">
        <f t="shared" si="13"/>
        <v>4071229.24</v>
      </c>
      <c r="I199" s="13">
        <v>69223.06</v>
      </c>
      <c r="J199" s="13">
        <v>0</v>
      </c>
      <c r="K199" s="13">
        <v>0</v>
      </c>
      <c r="L199" s="13">
        <f>L198+Table1[[#This Row],[LR number]]-Table1[[#This Row],[Sales Returns]]-Table1[[#This Row],[AR/AP]]</f>
        <v>3325194.23</v>
      </c>
      <c r="M199" s="22" t="s">
        <v>1138</v>
      </c>
      <c r="N199" s="14"/>
      <c r="O199" s="14"/>
      <c r="P199" s="14">
        <f>Table1[[#This Row],[Sale return in MRP
(B)]]*25%</f>
        <v>0</v>
      </c>
      <c r="Q199" s="14"/>
      <c r="R199" s="14"/>
    </row>
    <row r="200" ht="15.75" hidden="1" spans="1:18">
      <c r="A200" s="10" t="s">
        <v>1137</v>
      </c>
      <c r="B200" s="10" t="s">
        <v>15</v>
      </c>
      <c r="C200" s="11" t="s">
        <v>211</v>
      </c>
      <c r="D200" s="12">
        <v>44872</v>
      </c>
      <c r="E200" s="13">
        <v>0</v>
      </c>
      <c r="F200" s="13">
        <v>0</v>
      </c>
      <c r="G200" s="13">
        <v>100000</v>
      </c>
      <c r="H200" s="13">
        <f t="shared" si="13"/>
        <v>3971229.24</v>
      </c>
      <c r="I200" s="13">
        <v>0</v>
      </c>
      <c r="J200" s="13">
        <v>0</v>
      </c>
      <c r="K200" s="13">
        <v>100000</v>
      </c>
      <c r="L200" s="13">
        <f>L199+Table1[[#This Row],[LR number]]-Table1[[#This Row],[Sales Returns]]-Table1[[#This Row],[AR/AP]]</f>
        <v>3225194.23</v>
      </c>
      <c r="M200" s="22" t="s">
        <v>1138</v>
      </c>
      <c r="N200" s="14"/>
      <c r="O200" s="14"/>
      <c r="P200" s="14">
        <f>Table1[[#This Row],[Sale return in MRP
(B)]]*25%</f>
        <v>0</v>
      </c>
      <c r="Q200" s="14"/>
      <c r="R200" s="14"/>
    </row>
    <row r="201" ht="15.75" hidden="1" spans="1:18">
      <c r="A201" s="10" t="s">
        <v>1137</v>
      </c>
      <c r="B201" s="10" t="s">
        <v>12</v>
      </c>
      <c r="C201" s="11" t="s">
        <v>212</v>
      </c>
      <c r="D201" s="12">
        <v>44873</v>
      </c>
      <c r="E201" s="13">
        <v>86742.47</v>
      </c>
      <c r="F201" s="13">
        <v>0</v>
      </c>
      <c r="G201" s="13">
        <v>0</v>
      </c>
      <c r="H201" s="13">
        <f t="shared" si="13"/>
        <v>4057971.71</v>
      </c>
      <c r="I201" s="13">
        <v>86742.47</v>
      </c>
      <c r="J201" s="13">
        <v>0</v>
      </c>
      <c r="K201" s="13">
        <v>0</v>
      </c>
      <c r="L201" s="13">
        <f>L200+Table1[[#This Row],[LR number]]-Table1[[#This Row],[Sales Returns]]-Table1[[#This Row],[AR/AP]]</f>
        <v>3311936.7</v>
      </c>
      <c r="M201" s="22" t="s">
        <v>1138</v>
      </c>
      <c r="N201" s="14"/>
      <c r="O201" s="14"/>
      <c r="P201" s="14">
        <f>Table1[[#This Row],[Sale return in MRP
(B)]]*25%</f>
        <v>0</v>
      </c>
      <c r="Q201" s="14"/>
      <c r="R201" s="14"/>
    </row>
    <row r="202" ht="15.75" hidden="1" spans="1:18">
      <c r="A202" s="10" t="s">
        <v>1137</v>
      </c>
      <c r="B202" s="10" t="s">
        <v>12</v>
      </c>
      <c r="C202" s="11" t="s">
        <v>213</v>
      </c>
      <c r="D202" s="12">
        <v>44875</v>
      </c>
      <c r="E202" s="13">
        <v>452524.36</v>
      </c>
      <c r="F202" s="13">
        <v>0</v>
      </c>
      <c r="G202" s="13">
        <v>0</v>
      </c>
      <c r="H202" s="13">
        <f t="shared" si="13"/>
        <v>4510496.07</v>
      </c>
      <c r="I202" s="13">
        <v>452524.36</v>
      </c>
      <c r="J202" s="13">
        <v>0</v>
      </c>
      <c r="K202" s="13">
        <v>0</v>
      </c>
      <c r="L202" s="13">
        <f>L201+Table1[[#This Row],[LR number]]-Table1[[#This Row],[Sales Returns]]-Table1[[#This Row],[AR/AP]]</f>
        <v>3764461.06</v>
      </c>
      <c r="M202" s="22" t="s">
        <v>1138</v>
      </c>
      <c r="N202" s="14"/>
      <c r="O202" s="14"/>
      <c r="P202" s="14">
        <f>Table1[[#This Row],[Sale return in MRP
(B)]]*25%</f>
        <v>0</v>
      </c>
      <c r="Q202" s="14"/>
      <c r="R202" s="14"/>
    </row>
    <row r="203" ht="15.75" hidden="1" spans="1:18">
      <c r="A203" s="10" t="s">
        <v>1137</v>
      </c>
      <c r="B203" s="10" t="s">
        <v>15</v>
      </c>
      <c r="C203" s="11" t="s">
        <v>214</v>
      </c>
      <c r="D203" s="12">
        <v>44876</v>
      </c>
      <c r="E203" s="13">
        <v>0</v>
      </c>
      <c r="F203" s="13">
        <v>0</v>
      </c>
      <c r="G203" s="13">
        <v>100000</v>
      </c>
      <c r="H203" s="13">
        <f t="shared" si="13"/>
        <v>4410496.07</v>
      </c>
      <c r="I203" s="13">
        <v>0</v>
      </c>
      <c r="J203" s="13">
        <v>0</v>
      </c>
      <c r="K203" s="13">
        <v>100000</v>
      </c>
      <c r="L203" s="13">
        <f>L202+Table1[[#This Row],[LR number]]-Table1[[#This Row],[Sales Returns]]-Table1[[#This Row],[AR/AP]]</f>
        <v>3664461.06</v>
      </c>
      <c r="M203" s="22" t="s">
        <v>1138</v>
      </c>
      <c r="N203" s="14"/>
      <c r="O203" s="14"/>
      <c r="P203" s="14">
        <f>Table1[[#This Row],[Sale return in MRP
(B)]]*25%</f>
        <v>0</v>
      </c>
      <c r="Q203" s="14"/>
      <c r="R203" s="14"/>
    </row>
    <row r="204" ht="15.75" hidden="1" spans="1:18">
      <c r="A204" s="10" t="s">
        <v>1137</v>
      </c>
      <c r="B204" s="10" t="s">
        <v>12</v>
      </c>
      <c r="C204" s="11" t="s">
        <v>215</v>
      </c>
      <c r="D204" s="12">
        <v>44879</v>
      </c>
      <c r="E204" s="13">
        <v>112685.9</v>
      </c>
      <c r="F204" s="13">
        <v>0</v>
      </c>
      <c r="G204" s="13">
        <v>0</v>
      </c>
      <c r="H204" s="13">
        <f t="shared" si="13"/>
        <v>4523181.97</v>
      </c>
      <c r="I204" s="13">
        <v>112685.9</v>
      </c>
      <c r="J204" s="13">
        <v>0</v>
      </c>
      <c r="K204" s="13">
        <v>0</v>
      </c>
      <c r="L204" s="13">
        <f>L203+Table1[[#This Row],[LR number]]-Table1[[#This Row],[Sales Returns]]-Table1[[#This Row],[AR/AP]]</f>
        <v>3777146.96</v>
      </c>
      <c r="M204" s="22" t="s">
        <v>1138</v>
      </c>
      <c r="N204" s="14"/>
      <c r="O204" s="14"/>
      <c r="P204" s="14">
        <f>Table1[[#This Row],[Sale return in MRP
(B)]]*25%</f>
        <v>0</v>
      </c>
      <c r="Q204" s="14"/>
      <c r="R204" s="14"/>
    </row>
    <row r="205" ht="15.75" hidden="1" spans="1:18">
      <c r="A205" s="10" t="s">
        <v>1137</v>
      </c>
      <c r="B205" s="10" t="s">
        <v>15</v>
      </c>
      <c r="C205" s="11" t="s">
        <v>216</v>
      </c>
      <c r="D205" s="12">
        <v>44879</v>
      </c>
      <c r="E205" s="13">
        <v>0</v>
      </c>
      <c r="F205" s="13">
        <v>0</v>
      </c>
      <c r="G205" s="13">
        <v>100000</v>
      </c>
      <c r="H205" s="13">
        <f t="shared" si="13"/>
        <v>4423181.97</v>
      </c>
      <c r="I205" s="13">
        <v>0</v>
      </c>
      <c r="J205" s="13">
        <v>0</v>
      </c>
      <c r="K205" s="13">
        <v>100000</v>
      </c>
      <c r="L205" s="13">
        <f>L204+Table1[[#This Row],[LR number]]-Table1[[#This Row],[Sales Returns]]-Table1[[#This Row],[AR/AP]]</f>
        <v>3677146.96</v>
      </c>
      <c r="M205" s="22" t="s">
        <v>1138</v>
      </c>
      <c r="N205" s="14"/>
      <c r="O205" s="14"/>
      <c r="P205" s="14">
        <f>Table1[[#This Row],[Sale return in MRP
(B)]]*25%</f>
        <v>0</v>
      </c>
      <c r="Q205" s="14"/>
      <c r="R205" s="14"/>
    </row>
    <row r="206" ht="15.75" hidden="1" spans="1:18">
      <c r="A206" s="10" t="s">
        <v>1137</v>
      </c>
      <c r="B206" s="10" t="s">
        <v>12</v>
      </c>
      <c r="C206" s="11" t="s">
        <v>217</v>
      </c>
      <c r="D206" s="12">
        <v>44881</v>
      </c>
      <c r="E206" s="13">
        <v>91565.52</v>
      </c>
      <c r="F206" s="13">
        <v>0</v>
      </c>
      <c r="G206" s="13">
        <v>0</v>
      </c>
      <c r="H206" s="13">
        <f t="shared" si="13"/>
        <v>4514747.49</v>
      </c>
      <c r="I206" s="13">
        <v>91565.52</v>
      </c>
      <c r="J206" s="13">
        <v>0</v>
      </c>
      <c r="K206" s="13">
        <v>0</v>
      </c>
      <c r="L206" s="13">
        <f>L205+Table1[[#This Row],[LR number]]-Table1[[#This Row],[Sales Returns]]-Table1[[#This Row],[AR/AP]]</f>
        <v>3768712.48</v>
      </c>
      <c r="M206" s="22" t="s">
        <v>1138</v>
      </c>
      <c r="N206" s="14"/>
      <c r="O206" s="14"/>
      <c r="P206" s="14">
        <f>Table1[[#This Row],[Sale return in MRP
(B)]]*25%</f>
        <v>0</v>
      </c>
      <c r="Q206" s="14"/>
      <c r="R206" s="14"/>
    </row>
    <row r="207" ht="15.75" hidden="1" spans="1:18">
      <c r="A207" s="10" t="s">
        <v>1137</v>
      </c>
      <c r="B207" s="10" t="s">
        <v>15</v>
      </c>
      <c r="C207" s="11" t="s">
        <v>218</v>
      </c>
      <c r="D207" s="12">
        <v>44881</v>
      </c>
      <c r="E207" s="13">
        <v>0</v>
      </c>
      <c r="F207" s="13">
        <v>0</v>
      </c>
      <c r="G207" s="13">
        <v>180000</v>
      </c>
      <c r="H207" s="13">
        <f t="shared" si="13"/>
        <v>4334747.49</v>
      </c>
      <c r="I207" s="13">
        <v>0</v>
      </c>
      <c r="J207" s="13">
        <v>0</v>
      </c>
      <c r="K207" s="13">
        <v>180000</v>
      </c>
      <c r="L207" s="13">
        <f>L206+Table1[[#This Row],[LR number]]-Table1[[#This Row],[Sales Returns]]-Table1[[#This Row],[AR/AP]]</f>
        <v>3588712.48</v>
      </c>
      <c r="M207" s="22" t="s">
        <v>1138</v>
      </c>
      <c r="N207" s="14"/>
      <c r="O207" s="14"/>
      <c r="P207" s="14">
        <f>Table1[[#This Row],[Sale return in MRP
(B)]]*25%</f>
        <v>0</v>
      </c>
      <c r="Q207" s="14"/>
      <c r="R207" s="14"/>
    </row>
    <row r="208" ht="15.75" hidden="1" spans="1:18">
      <c r="A208" s="10" t="s">
        <v>1137</v>
      </c>
      <c r="B208" s="10" t="s">
        <v>15</v>
      </c>
      <c r="C208" s="11" t="s">
        <v>219</v>
      </c>
      <c r="D208" s="12">
        <v>44882</v>
      </c>
      <c r="E208" s="13">
        <v>0</v>
      </c>
      <c r="F208" s="13">
        <v>0</v>
      </c>
      <c r="G208" s="13">
        <v>50000</v>
      </c>
      <c r="H208" s="13">
        <f t="shared" si="13"/>
        <v>4284747.49</v>
      </c>
      <c r="I208" s="13">
        <v>0</v>
      </c>
      <c r="J208" s="13">
        <v>0</v>
      </c>
      <c r="K208" s="13">
        <v>50000</v>
      </c>
      <c r="L208" s="13">
        <f>L207+Table1[[#This Row],[LR number]]-Table1[[#This Row],[Sales Returns]]-Table1[[#This Row],[AR/AP]]</f>
        <v>3538712.48</v>
      </c>
      <c r="M208" s="22" t="s">
        <v>1138</v>
      </c>
      <c r="N208" s="14"/>
      <c r="O208" s="14"/>
      <c r="P208" s="14">
        <f>Table1[[#This Row],[Sale return in MRP
(B)]]*25%</f>
        <v>0</v>
      </c>
      <c r="Q208" s="14"/>
      <c r="R208" s="14"/>
    </row>
    <row r="209" ht="15.75" hidden="1" spans="1:18">
      <c r="A209" s="10" t="s">
        <v>1137</v>
      </c>
      <c r="B209" s="10" t="s">
        <v>12</v>
      </c>
      <c r="C209" s="11" t="s">
        <v>220</v>
      </c>
      <c r="D209" s="12">
        <v>44883</v>
      </c>
      <c r="E209" s="13">
        <v>96489.29</v>
      </c>
      <c r="F209" s="13">
        <v>0</v>
      </c>
      <c r="G209" s="13">
        <v>0</v>
      </c>
      <c r="H209" s="13">
        <f t="shared" si="13"/>
        <v>4381236.78</v>
      </c>
      <c r="I209" s="13">
        <v>96489.29</v>
      </c>
      <c r="J209" s="13">
        <v>0</v>
      </c>
      <c r="K209" s="13">
        <v>0</v>
      </c>
      <c r="L209" s="13">
        <f>L208+Table1[[#This Row],[LR number]]-Table1[[#This Row],[Sales Returns]]-Table1[[#This Row],[AR/AP]]</f>
        <v>3635201.77</v>
      </c>
      <c r="M209" s="22" t="s">
        <v>1138</v>
      </c>
      <c r="N209" s="14"/>
      <c r="O209" s="14"/>
      <c r="P209" s="14">
        <f>Table1[[#This Row],[Sale return in MRP
(B)]]*25%</f>
        <v>0</v>
      </c>
      <c r="Q209" s="14"/>
      <c r="R209" s="14"/>
    </row>
    <row r="210" ht="15.75" hidden="1" spans="1:18">
      <c r="A210" s="10" t="s">
        <v>1137</v>
      </c>
      <c r="B210" s="10" t="s">
        <v>12</v>
      </c>
      <c r="C210" s="11" t="s">
        <v>221</v>
      </c>
      <c r="D210" s="12">
        <v>44884</v>
      </c>
      <c r="E210" s="13">
        <v>167667.05</v>
      </c>
      <c r="F210" s="13">
        <v>0</v>
      </c>
      <c r="G210" s="13">
        <v>0</v>
      </c>
      <c r="H210" s="13">
        <f t="shared" si="13"/>
        <v>4548903.83</v>
      </c>
      <c r="I210" s="13">
        <v>167667.05</v>
      </c>
      <c r="J210" s="13">
        <v>0</v>
      </c>
      <c r="K210" s="13">
        <v>0</v>
      </c>
      <c r="L210" s="13">
        <f>L209+Table1[[#This Row],[LR number]]-Table1[[#This Row],[Sales Returns]]-Table1[[#This Row],[AR/AP]]</f>
        <v>3802868.82</v>
      </c>
      <c r="M210" s="22" t="s">
        <v>1138</v>
      </c>
      <c r="N210" s="14"/>
      <c r="O210" s="14"/>
      <c r="P210" s="14">
        <f>Table1[[#This Row],[Sale return in MRP
(B)]]*25%</f>
        <v>0</v>
      </c>
      <c r="Q210" s="14"/>
      <c r="R210" s="14"/>
    </row>
    <row r="211" ht="15.75" hidden="1" spans="1:18">
      <c r="A211" s="10" t="s">
        <v>1137</v>
      </c>
      <c r="B211" s="10" t="s">
        <v>15</v>
      </c>
      <c r="C211" s="11" t="s">
        <v>222</v>
      </c>
      <c r="D211" s="12">
        <v>44886</v>
      </c>
      <c r="E211" s="13">
        <v>0</v>
      </c>
      <c r="F211" s="13">
        <v>0</v>
      </c>
      <c r="G211" s="13">
        <v>180000</v>
      </c>
      <c r="H211" s="13">
        <f t="shared" si="13"/>
        <v>4368903.83</v>
      </c>
      <c r="I211" s="13">
        <v>0</v>
      </c>
      <c r="J211" s="13">
        <v>0</v>
      </c>
      <c r="K211" s="13">
        <v>180000</v>
      </c>
      <c r="L211" s="13">
        <f>L210+Table1[[#This Row],[LR number]]-Table1[[#This Row],[Sales Returns]]-Table1[[#This Row],[AR/AP]]</f>
        <v>3622868.82</v>
      </c>
      <c r="M211" s="22" t="s">
        <v>1138</v>
      </c>
      <c r="N211" s="14"/>
      <c r="O211" s="14"/>
      <c r="P211" s="14">
        <f>Table1[[#This Row],[Sale return in MRP
(B)]]*25%</f>
        <v>0</v>
      </c>
      <c r="Q211" s="14"/>
      <c r="R211" s="14"/>
    </row>
    <row r="212" ht="15.75" hidden="1" spans="1:18">
      <c r="A212" s="10" t="s">
        <v>1137</v>
      </c>
      <c r="B212" s="10" t="s">
        <v>12</v>
      </c>
      <c r="C212" s="11" t="s">
        <v>223</v>
      </c>
      <c r="D212" s="12">
        <v>44888</v>
      </c>
      <c r="E212" s="13">
        <v>108441.98</v>
      </c>
      <c r="F212" s="13">
        <v>0</v>
      </c>
      <c r="G212" s="13">
        <v>0</v>
      </c>
      <c r="H212" s="13">
        <f t="shared" si="13"/>
        <v>4477345.81</v>
      </c>
      <c r="I212" s="13">
        <v>108441.98</v>
      </c>
      <c r="J212" s="13">
        <v>0</v>
      </c>
      <c r="K212" s="13">
        <v>0</v>
      </c>
      <c r="L212" s="13">
        <f>L211+Table1[[#This Row],[LR number]]-Table1[[#This Row],[Sales Returns]]-Table1[[#This Row],[AR/AP]]</f>
        <v>3731310.8</v>
      </c>
      <c r="M212" s="22" t="s">
        <v>1138</v>
      </c>
      <c r="N212" s="14"/>
      <c r="O212" s="14"/>
      <c r="P212" s="14">
        <f>Table1[[#This Row],[Sale return in MRP
(B)]]*25%</f>
        <v>0</v>
      </c>
      <c r="Q212" s="14"/>
      <c r="R212" s="14"/>
    </row>
    <row r="213" ht="15.75" hidden="1" spans="1:18">
      <c r="A213" s="10" t="s">
        <v>1137</v>
      </c>
      <c r="B213" s="10" t="s">
        <v>12</v>
      </c>
      <c r="C213" s="11" t="s">
        <v>224</v>
      </c>
      <c r="D213" s="12">
        <v>44889</v>
      </c>
      <c r="E213" s="13">
        <v>127326.55</v>
      </c>
      <c r="F213" s="13">
        <v>0</v>
      </c>
      <c r="G213" s="13">
        <v>0</v>
      </c>
      <c r="H213" s="13">
        <f t="shared" si="13"/>
        <v>4604672.36</v>
      </c>
      <c r="I213" s="13">
        <v>127326.55</v>
      </c>
      <c r="J213" s="13">
        <v>0</v>
      </c>
      <c r="K213" s="13">
        <v>0</v>
      </c>
      <c r="L213" s="13">
        <f>L212+Table1[[#This Row],[LR number]]-Table1[[#This Row],[Sales Returns]]-Table1[[#This Row],[AR/AP]]</f>
        <v>3858637.35</v>
      </c>
      <c r="M213" s="22" t="s">
        <v>1138</v>
      </c>
      <c r="N213" s="14"/>
      <c r="O213" s="14"/>
      <c r="P213" s="14">
        <f>Table1[[#This Row],[Sale return in MRP
(B)]]*25%</f>
        <v>0</v>
      </c>
      <c r="Q213" s="14"/>
      <c r="R213" s="14"/>
    </row>
    <row r="214" ht="15.75" hidden="1" spans="1:18">
      <c r="A214" s="10" t="s">
        <v>1137</v>
      </c>
      <c r="B214" s="10" t="s">
        <v>15</v>
      </c>
      <c r="C214" s="11" t="s">
        <v>225</v>
      </c>
      <c r="D214" s="12">
        <v>44890</v>
      </c>
      <c r="E214" s="13">
        <v>0</v>
      </c>
      <c r="F214" s="13">
        <v>0</v>
      </c>
      <c r="G214" s="13">
        <v>50000</v>
      </c>
      <c r="H214" s="13">
        <f t="shared" si="13"/>
        <v>4554672.36</v>
      </c>
      <c r="I214" s="13">
        <v>0</v>
      </c>
      <c r="J214" s="13">
        <v>0</v>
      </c>
      <c r="K214" s="13">
        <v>50000</v>
      </c>
      <c r="L214" s="13">
        <f>L213+Table1[[#This Row],[LR number]]-Table1[[#This Row],[Sales Returns]]-Table1[[#This Row],[AR/AP]]</f>
        <v>3808637.35</v>
      </c>
      <c r="M214" s="22" t="s">
        <v>1138</v>
      </c>
      <c r="N214" s="14"/>
      <c r="O214" s="14"/>
      <c r="P214" s="14">
        <f>Table1[[#This Row],[Sale return in MRP
(B)]]*25%</f>
        <v>0</v>
      </c>
      <c r="Q214" s="14"/>
      <c r="R214" s="14"/>
    </row>
    <row r="215" ht="15.75" hidden="1" spans="1:18">
      <c r="A215" s="10" t="s">
        <v>1137</v>
      </c>
      <c r="B215" s="10" t="s">
        <v>12</v>
      </c>
      <c r="C215" s="11" t="s">
        <v>226</v>
      </c>
      <c r="D215" s="12">
        <v>44891</v>
      </c>
      <c r="E215" s="13">
        <v>165523.29</v>
      </c>
      <c r="F215" s="13">
        <v>0</v>
      </c>
      <c r="G215" s="13">
        <v>0</v>
      </c>
      <c r="H215" s="13">
        <f t="shared" si="13"/>
        <v>4720195.65</v>
      </c>
      <c r="I215" s="13">
        <v>165523.29</v>
      </c>
      <c r="J215" s="13">
        <v>0</v>
      </c>
      <c r="K215" s="13">
        <v>0</v>
      </c>
      <c r="L215" s="13">
        <f>L214+Table1[[#This Row],[LR number]]-Table1[[#This Row],[Sales Returns]]-Table1[[#This Row],[AR/AP]]</f>
        <v>3974160.64</v>
      </c>
      <c r="M215" s="22" t="s">
        <v>1138</v>
      </c>
      <c r="N215" s="14"/>
      <c r="O215" s="14"/>
      <c r="P215" s="14">
        <f>Table1[[#This Row],[Sale return in MRP
(B)]]*25%</f>
        <v>0</v>
      </c>
      <c r="Q215" s="14"/>
      <c r="R215" s="14"/>
    </row>
    <row r="216" ht="15.75" hidden="1" spans="1:18">
      <c r="A216" s="10" t="s">
        <v>1137</v>
      </c>
      <c r="B216" s="10" t="s">
        <v>15</v>
      </c>
      <c r="C216" s="11" t="s">
        <v>227</v>
      </c>
      <c r="D216" s="12">
        <v>44893</v>
      </c>
      <c r="E216" s="13">
        <v>0</v>
      </c>
      <c r="F216" s="13">
        <v>0</v>
      </c>
      <c r="G216" s="13">
        <v>150000</v>
      </c>
      <c r="H216" s="13">
        <f t="shared" si="13"/>
        <v>4570195.65</v>
      </c>
      <c r="I216" s="13">
        <v>0</v>
      </c>
      <c r="J216" s="13">
        <v>0</v>
      </c>
      <c r="K216" s="13">
        <v>150000</v>
      </c>
      <c r="L216" s="13">
        <f>L215+Table1[[#This Row],[LR number]]-Table1[[#This Row],[Sales Returns]]-Table1[[#This Row],[AR/AP]]</f>
        <v>3824160.64</v>
      </c>
      <c r="M216" s="22" t="s">
        <v>1138</v>
      </c>
      <c r="N216" s="14"/>
      <c r="O216" s="14"/>
      <c r="P216" s="14">
        <f>Table1[[#This Row],[Sale return in MRP
(B)]]*25%</f>
        <v>0</v>
      </c>
      <c r="Q216" s="14"/>
      <c r="R216" s="14"/>
    </row>
    <row r="217" ht="15.75" hidden="1" spans="1:18">
      <c r="A217" s="10" t="s">
        <v>1137</v>
      </c>
      <c r="B217" s="10" t="s">
        <v>12</v>
      </c>
      <c r="C217" s="11" t="s">
        <v>228</v>
      </c>
      <c r="D217" s="12">
        <v>44896</v>
      </c>
      <c r="E217" s="13">
        <v>83211.62</v>
      </c>
      <c r="F217" s="13">
        <v>0</v>
      </c>
      <c r="G217" s="13">
        <v>0</v>
      </c>
      <c r="H217" s="13">
        <f t="shared" si="13"/>
        <v>4653407.27</v>
      </c>
      <c r="I217" s="13">
        <v>83211.62</v>
      </c>
      <c r="J217" s="13">
        <v>0</v>
      </c>
      <c r="K217" s="13">
        <v>0</v>
      </c>
      <c r="L217" s="13">
        <f>L216+Table1[[#This Row],[LR number]]-Table1[[#This Row],[Sales Returns]]-Table1[[#This Row],[AR/AP]]</f>
        <v>3907372.26</v>
      </c>
      <c r="M217" s="22" t="s">
        <v>1138</v>
      </c>
      <c r="N217" s="14"/>
      <c r="O217" s="14"/>
      <c r="P217" s="14">
        <f>Table1[[#This Row],[Sale return in MRP
(B)]]*25%</f>
        <v>0</v>
      </c>
      <c r="Q217" s="14"/>
      <c r="R217" s="14"/>
    </row>
    <row r="218" ht="15.75" hidden="1" spans="1:18">
      <c r="A218" s="10" t="s">
        <v>1137</v>
      </c>
      <c r="B218" s="10" t="s">
        <v>12</v>
      </c>
      <c r="C218" s="11" t="s">
        <v>229</v>
      </c>
      <c r="D218" s="12">
        <v>44897</v>
      </c>
      <c r="E218" s="13">
        <v>86069.67</v>
      </c>
      <c r="F218" s="13">
        <v>0</v>
      </c>
      <c r="G218" s="13">
        <v>0</v>
      </c>
      <c r="H218" s="13">
        <f t="shared" si="13"/>
        <v>4739476.94</v>
      </c>
      <c r="I218" s="13">
        <v>86069.67</v>
      </c>
      <c r="J218" s="13">
        <v>0</v>
      </c>
      <c r="K218" s="13">
        <v>0</v>
      </c>
      <c r="L218" s="13">
        <f>L217+Table1[[#This Row],[LR number]]-Table1[[#This Row],[Sales Returns]]-Table1[[#This Row],[AR/AP]]</f>
        <v>3993441.93</v>
      </c>
      <c r="M218" s="22" t="s">
        <v>1138</v>
      </c>
      <c r="N218" s="14"/>
      <c r="O218" s="14"/>
      <c r="P218" s="14">
        <f>Table1[[#This Row],[Sale return in MRP
(B)]]*25%</f>
        <v>0</v>
      </c>
      <c r="Q218" s="14"/>
      <c r="R218" s="14"/>
    </row>
    <row r="219" ht="15.75" hidden="1" spans="1:18">
      <c r="A219" s="10" t="s">
        <v>1137</v>
      </c>
      <c r="B219" s="10" t="s">
        <v>15</v>
      </c>
      <c r="C219" s="11" t="s">
        <v>230</v>
      </c>
      <c r="D219" s="12">
        <v>44897</v>
      </c>
      <c r="E219" s="13">
        <v>0</v>
      </c>
      <c r="F219" s="13">
        <v>0</v>
      </c>
      <c r="G219" s="13">
        <v>50000</v>
      </c>
      <c r="H219" s="13">
        <f t="shared" si="13"/>
        <v>4689476.94</v>
      </c>
      <c r="I219" s="13">
        <v>0</v>
      </c>
      <c r="J219" s="13">
        <v>0</v>
      </c>
      <c r="K219" s="13">
        <v>50000</v>
      </c>
      <c r="L219" s="13">
        <f>L218+Table1[[#This Row],[LR number]]-Table1[[#This Row],[Sales Returns]]-Table1[[#This Row],[AR/AP]]</f>
        <v>3943441.93</v>
      </c>
      <c r="M219" s="22" t="s">
        <v>1138</v>
      </c>
      <c r="N219" s="14"/>
      <c r="O219" s="14"/>
      <c r="P219" s="14">
        <f>Table1[[#This Row],[Sale return in MRP
(B)]]*25%</f>
        <v>0</v>
      </c>
      <c r="Q219" s="14"/>
      <c r="R219" s="14"/>
    </row>
    <row r="220" ht="15.75" hidden="1" spans="1:18">
      <c r="A220" s="10" t="s">
        <v>1137</v>
      </c>
      <c r="B220" s="10" t="s">
        <v>12</v>
      </c>
      <c r="C220" s="11" t="s">
        <v>231</v>
      </c>
      <c r="D220" s="12">
        <v>44900</v>
      </c>
      <c r="E220" s="13">
        <v>74019.84</v>
      </c>
      <c r="F220" s="13">
        <v>0</v>
      </c>
      <c r="G220" s="13">
        <v>0</v>
      </c>
      <c r="H220" s="13">
        <f t="shared" si="13"/>
        <v>4763496.78</v>
      </c>
      <c r="I220" s="13">
        <v>74019.84</v>
      </c>
      <c r="J220" s="13">
        <v>0</v>
      </c>
      <c r="K220" s="13">
        <v>0</v>
      </c>
      <c r="L220" s="13">
        <f>L219+Table1[[#This Row],[LR number]]-Table1[[#This Row],[Sales Returns]]-Table1[[#This Row],[AR/AP]]</f>
        <v>4017461.77</v>
      </c>
      <c r="M220" s="22" t="s">
        <v>1138</v>
      </c>
      <c r="N220" s="14"/>
      <c r="O220" s="14"/>
      <c r="P220" s="14">
        <f>Table1[[#This Row],[Sale return in MRP
(B)]]*25%</f>
        <v>0</v>
      </c>
      <c r="Q220" s="14"/>
      <c r="R220" s="14"/>
    </row>
    <row r="221" ht="15.75" hidden="1" spans="1:18">
      <c r="A221" s="10" t="s">
        <v>1137</v>
      </c>
      <c r="B221" s="10" t="s">
        <v>15</v>
      </c>
      <c r="C221" s="11" t="s">
        <v>232</v>
      </c>
      <c r="D221" s="12">
        <v>44900</v>
      </c>
      <c r="E221" s="13">
        <v>0</v>
      </c>
      <c r="F221" s="13">
        <v>0</v>
      </c>
      <c r="G221" s="13">
        <v>120000</v>
      </c>
      <c r="H221" s="13">
        <f t="shared" si="13"/>
        <v>4643496.78</v>
      </c>
      <c r="I221" s="13">
        <v>0</v>
      </c>
      <c r="J221" s="13">
        <v>0</v>
      </c>
      <c r="K221" s="13">
        <v>120000</v>
      </c>
      <c r="L221" s="13">
        <f>L220+Table1[[#This Row],[LR number]]-Table1[[#This Row],[Sales Returns]]-Table1[[#This Row],[AR/AP]]</f>
        <v>3897461.77</v>
      </c>
      <c r="M221" s="22" t="s">
        <v>1138</v>
      </c>
      <c r="N221" s="14"/>
      <c r="O221" s="14"/>
      <c r="P221" s="14">
        <f>Table1[[#This Row],[Sale return in MRP
(B)]]*25%</f>
        <v>0</v>
      </c>
      <c r="Q221" s="14"/>
      <c r="R221" s="14"/>
    </row>
    <row r="222" ht="15.75" hidden="1" spans="1:18">
      <c r="A222" s="10" t="s">
        <v>1137</v>
      </c>
      <c r="B222" s="10" t="s">
        <v>15</v>
      </c>
      <c r="C222" s="11" t="s">
        <v>233</v>
      </c>
      <c r="D222" s="12">
        <v>44902</v>
      </c>
      <c r="E222" s="13">
        <v>0</v>
      </c>
      <c r="F222" s="13">
        <v>0</v>
      </c>
      <c r="G222" s="13">
        <v>80000</v>
      </c>
      <c r="H222" s="13">
        <f t="shared" si="13"/>
        <v>4563496.78</v>
      </c>
      <c r="I222" s="13">
        <v>0</v>
      </c>
      <c r="J222" s="13">
        <v>0</v>
      </c>
      <c r="K222" s="13">
        <v>80000</v>
      </c>
      <c r="L222" s="13">
        <f>L221+Table1[[#This Row],[LR number]]-Table1[[#This Row],[Sales Returns]]-Table1[[#This Row],[AR/AP]]</f>
        <v>3817461.77</v>
      </c>
      <c r="M222" s="22" t="s">
        <v>1138</v>
      </c>
      <c r="N222" s="14"/>
      <c r="O222" s="14"/>
      <c r="P222" s="14">
        <f>Table1[[#This Row],[Sale return in MRP
(B)]]*25%</f>
        <v>0</v>
      </c>
      <c r="Q222" s="14"/>
      <c r="R222" s="14"/>
    </row>
    <row r="223" ht="15.75" hidden="1" spans="1:18">
      <c r="A223" s="10" t="s">
        <v>1137</v>
      </c>
      <c r="B223" s="10" t="s">
        <v>12</v>
      </c>
      <c r="C223" s="11" t="s">
        <v>234</v>
      </c>
      <c r="D223" s="12">
        <v>44903</v>
      </c>
      <c r="E223" s="13">
        <v>110330.55</v>
      </c>
      <c r="F223" s="13">
        <v>0</v>
      </c>
      <c r="G223" s="13">
        <v>0</v>
      </c>
      <c r="H223" s="13">
        <f t="shared" si="13"/>
        <v>4673827.33</v>
      </c>
      <c r="I223" s="13">
        <v>110330.55</v>
      </c>
      <c r="J223" s="13">
        <v>0</v>
      </c>
      <c r="K223" s="13">
        <v>0</v>
      </c>
      <c r="L223" s="13">
        <f>L222+Table1[[#This Row],[LR number]]-Table1[[#This Row],[Sales Returns]]-Table1[[#This Row],[AR/AP]]</f>
        <v>3927792.32</v>
      </c>
      <c r="M223" s="22" t="s">
        <v>1138</v>
      </c>
      <c r="N223" s="14"/>
      <c r="O223" s="14"/>
      <c r="P223" s="14">
        <f>Table1[[#This Row],[Sale return in MRP
(B)]]*25%</f>
        <v>0</v>
      </c>
      <c r="Q223" s="14"/>
      <c r="R223" s="14"/>
    </row>
    <row r="224" ht="15.75" hidden="1" spans="1:18">
      <c r="A224" s="10" t="s">
        <v>1137</v>
      </c>
      <c r="B224" s="10" t="s">
        <v>12</v>
      </c>
      <c r="C224" s="11" t="s">
        <v>235</v>
      </c>
      <c r="D224" s="12">
        <v>44907</v>
      </c>
      <c r="E224" s="13">
        <v>219576.12</v>
      </c>
      <c r="F224" s="13">
        <v>0</v>
      </c>
      <c r="G224" s="13">
        <v>0</v>
      </c>
      <c r="H224" s="13">
        <f t="shared" si="13"/>
        <v>4893403.45</v>
      </c>
      <c r="I224" s="13">
        <v>219576.12</v>
      </c>
      <c r="J224" s="13">
        <v>0</v>
      </c>
      <c r="K224" s="13">
        <v>0</v>
      </c>
      <c r="L224" s="13">
        <f>L223+Table1[[#This Row],[LR number]]-Table1[[#This Row],[Sales Returns]]-Table1[[#This Row],[AR/AP]]</f>
        <v>4147368.44</v>
      </c>
      <c r="M224" s="22" t="s">
        <v>1138</v>
      </c>
      <c r="N224" s="14"/>
      <c r="O224" s="14"/>
      <c r="P224" s="14">
        <f>Table1[[#This Row],[Sale return in MRP
(B)]]*25%</f>
        <v>0</v>
      </c>
      <c r="Q224" s="14"/>
      <c r="R224" s="14"/>
    </row>
    <row r="225" ht="15.75" hidden="1" spans="1:18">
      <c r="A225" s="10" t="s">
        <v>1137</v>
      </c>
      <c r="B225" s="10" t="s">
        <v>15</v>
      </c>
      <c r="C225" s="11" t="s">
        <v>236</v>
      </c>
      <c r="D225" s="12">
        <v>44907</v>
      </c>
      <c r="E225" s="13">
        <v>0</v>
      </c>
      <c r="F225" s="13">
        <v>0</v>
      </c>
      <c r="G225" s="13">
        <v>50000</v>
      </c>
      <c r="H225" s="13">
        <f t="shared" si="13"/>
        <v>4843403.45</v>
      </c>
      <c r="I225" s="13">
        <v>0</v>
      </c>
      <c r="J225" s="13">
        <v>0</v>
      </c>
      <c r="K225" s="13">
        <v>50000</v>
      </c>
      <c r="L225" s="13">
        <f>L224+Table1[[#This Row],[LR number]]-Table1[[#This Row],[Sales Returns]]-Table1[[#This Row],[AR/AP]]</f>
        <v>4097368.44</v>
      </c>
      <c r="M225" s="22" t="s">
        <v>1138</v>
      </c>
      <c r="N225" s="14"/>
      <c r="O225" s="14"/>
      <c r="P225" s="14">
        <f>Table1[[#This Row],[Sale return in MRP
(B)]]*25%</f>
        <v>0</v>
      </c>
      <c r="Q225" s="14"/>
      <c r="R225" s="14"/>
    </row>
    <row r="226" ht="15.75" hidden="1" spans="1:18">
      <c r="A226" s="10" t="s">
        <v>1137</v>
      </c>
      <c r="B226" s="10" t="s">
        <v>15</v>
      </c>
      <c r="C226" s="11" t="s">
        <v>237</v>
      </c>
      <c r="D226" s="12">
        <v>44908</v>
      </c>
      <c r="E226" s="13">
        <v>0</v>
      </c>
      <c r="F226" s="13">
        <v>0</v>
      </c>
      <c r="G226" s="13">
        <v>100000</v>
      </c>
      <c r="H226" s="13">
        <f t="shared" si="13"/>
        <v>4743403.45</v>
      </c>
      <c r="I226" s="13">
        <v>0</v>
      </c>
      <c r="J226" s="13">
        <v>0</v>
      </c>
      <c r="K226" s="13">
        <v>100000</v>
      </c>
      <c r="L226" s="13">
        <f>L225+Table1[[#This Row],[LR number]]-Table1[[#This Row],[Sales Returns]]-Table1[[#This Row],[AR/AP]]</f>
        <v>3997368.44</v>
      </c>
      <c r="M226" s="22" t="s">
        <v>1138</v>
      </c>
      <c r="N226" s="14"/>
      <c r="O226" s="14"/>
      <c r="P226" s="14">
        <f>Table1[[#This Row],[Sale return in MRP
(B)]]*25%</f>
        <v>0</v>
      </c>
      <c r="Q226" s="14"/>
      <c r="R226" s="14"/>
    </row>
    <row r="227" ht="15.75" hidden="1" spans="1:18">
      <c r="A227" s="10" t="s">
        <v>1137</v>
      </c>
      <c r="B227" s="10" t="s">
        <v>12</v>
      </c>
      <c r="C227" s="11" t="s">
        <v>238</v>
      </c>
      <c r="D227" s="12">
        <v>44909</v>
      </c>
      <c r="E227" s="13">
        <v>132271.03</v>
      </c>
      <c r="F227" s="13">
        <v>0</v>
      </c>
      <c r="G227" s="13">
        <v>0</v>
      </c>
      <c r="H227" s="13">
        <f t="shared" si="13"/>
        <v>4875674.48</v>
      </c>
      <c r="I227" s="13">
        <v>132271.03</v>
      </c>
      <c r="J227" s="13">
        <v>0</v>
      </c>
      <c r="K227" s="13">
        <v>0</v>
      </c>
      <c r="L227" s="13">
        <f>L226+Table1[[#This Row],[LR number]]-Table1[[#This Row],[Sales Returns]]-Table1[[#This Row],[AR/AP]]</f>
        <v>4129639.47</v>
      </c>
      <c r="M227" s="22" t="s">
        <v>1138</v>
      </c>
      <c r="N227" s="14"/>
      <c r="O227" s="14"/>
      <c r="P227" s="14">
        <f>Table1[[#This Row],[Sale return in MRP
(B)]]*25%</f>
        <v>0</v>
      </c>
      <c r="Q227" s="14"/>
      <c r="R227" s="14"/>
    </row>
    <row r="228" ht="15.75" hidden="1" spans="1:18">
      <c r="A228" s="10" t="s">
        <v>1137</v>
      </c>
      <c r="B228" s="10" t="s">
        <v>12</v>
      </c>
      <c r="C228" s="11" t="s">
        <v>239</v>
      </c>
      <c r="D228" s="12">
        <v>44910</v>
      </c>
      <c r="E228" s="13">
        <v>97011.78</v>
      </c>
      <c r="F228" s="13">
        <v>0</v>
      </c>
      <c r="G228" s="13">
        <v>0</v>
      </c>
      <c r="H228" s="13">
        <f t="shared" si="13"/>
        <v>4972686.26</v>
      </c>
      <c r="I228" s="13">
        <v>97011.78</v>
      </c>
      <c r="J228" s="13">
        <v>0</v>
      </c>
      <c r="K228" s="13">
        <v>0</v>
      </c>
      <c r="L228" s="13">
        <f>L227+Table1[[#This Row],[LR number]]-Table1[[#This Row],[Sales Returns]]-Table1[[#This Row],[AR/AP]]</f>
        <v>4226651.25</v>
      </c>
      <c r="M228" s="22" t="s">
        <v>1138</v>
      </c>
      <c r="N228" s="14"/>
      <c r="O228" s="14"/>
      <c r="P228" s="14">
        <f>Table1[[#This Row],[Sale return in MRP
(B)]]*25%</f>
        <v>0</v>
      </c>
      <c r="Q228" s="14"/>
      <c r="R228" s="14"/>
    </row>
    <row r="229" ht="15.75" hidden="1" spans="1:18">
      <c r="A229" s="10" t="s">
        <v>1137</v>
      </c>
      <c r="B229" s="10" t="s">
        <v>15</v>
      </c>
      <c r="C229" s="11" t="s">
        <v>240</v>
      </c>
      <c r="D229" s="12">
        <v>44910</v>
      </c>
      <c r="E229" s="13">
        <v>0</v>
      </c>
      <c r="F229" s="13">
        <v>0</v>
      </c>
      <c r="G229" s="13">
        <v>100000</v>
      </c>
      <c r="H229" s="13">
        <f t="shared" si="13"/>
        <v>4872686.26</v>
      </c>
      <c r="I229" s="13">
        <v>0</v>
      </c>
      <c r="J229" s="13">
        <v>0</v>
      </c>
      <c r="K229" s="13">
        <v>100000</v>
      </c>
      <c r="L229" s="13">
        <f>L228+Table1[[#This Row],[LR number]]-Table1[[#This Row],[Sales Returns]]-Table1[[#This Row],[AR/AP]]</f>
        <v>4126651.25</v>
      </c>
      <c r="M229" s="22" t="s">
        <v>1138</v>
      </c>
      <c r="N229" s="14"/>
      <c r="O229" s="14"/>
      <c r="P229" s="14">
        <f>Table1[[#This Row],[Sale return in MRP
(B)]]*25%</f>
        <v>0</v>
      </c>
      <c r="Q229" s="14"/>
      <c r="R229" s="14"/>
    </row>
    <row r="230" ht="15.75" hidden="1" spans="1:18">
      <c r="A230" s="10" t="s">
        <v>1137</v>
      </c>
      <c r="B230" s="10" t="s">
        <v>12</v>
      </c>
      <c r="C230" s="11" t="s">
        <v>241</v>
      </c>
      <c r="D230" s="12">
        <v>44912</v>
      </c>
      <c r="E230" s="13">
        <v>52472.21</v>
      </c>
      <c r="F230" s="13">
        <v>0</v>
      </c>
      <c r="G230" s="13">
        <v>0</v>
      </c>
      <c r="H230" s="13">
        <f t="shared" si="13"/>
        <v>4925158.47</v>
      </c>
      <c r="I230" s="13">
        <v>52472.21</v>
      </c>
      <c r="J230" s="13">
        <v>0</v>
      </c>
      <c r="K230" s="13">
        <v>0</v>
      </c>
      <c r="L230" s="13">
        <f>L229+Table1[[#This Row],[LR number]]-Table1[[#This Row],[Sales Returns]]-Table1[[#This Row],[AR/AP]]</f>
        <v>4179123.46</v>
      </c>
      <c r="M230" s="22" t="s">
        <v>1138</v>
      </c>
      <c r="N230" s="14"/>
      <c r="O230" s="14"/>
      <c r="P230" s="14">
        <f>Table1[[#This Row],[Sale return in MRP
(B)]]*25%</f>
        <v>0</v>
      </c>
      <c r="Q230" s="14"/>
      <c r="R230" s="14"/>
    </row>
    <row r="231" ht="15.75" hidden="1" spans="1:18">
      <c r="A231" s="10" t="s">
        <v>1137</v>
      </c>
      <c r="B231" s="10" t="s">
        <v>15</v>
      </c>
      <c r="C231" s="11" t="s">
        <v>242</v>
      </c>
      <c r="D231" s="12">
        <v>44914</v>
      </c>
      <c r="E231" s="13">
        <v>0</v>
      </c>
      <c r="F231" s="13">
        <v>0</v>
      </c>
      <c r="G231" s="13">
        <v>200000</v>
      </c>
      <c r="H231" s="13">
        <f t="shared" si="13"/>
        <v>4725158.47</v>
      </c>
      <c r="I231" s="13">
        <v>0</v>
      </c>
      <c r="J231" s="13">
        <v>0</v>
      </c>
      <c r="K231" s="13">
        <v>200000</v>
      </c>
      <c r="L231" s="13">
        <f>L230+Table1[[#This Row],[LR number]]-Table1[[#This Row],[Sales Returns]]-Table1[[#This Row],[AR/AP]]</f>
        <v>3979123.46</v>
      </c>
      <c r="M231" s="22" t="s">
        <v>1138</v>
      </c>
      <c r="N231" s="14"/>
      <c r="O231" s="14"/>
      <c r="P231" s="14">
        <f>Table1[[#This Row],[Sale return in MRP
(B)]]*25%</f>
        <v>0</v>
      </c>
      <c r="Q231" s="14"/>
      <c r="R231" s="14"/>
    </row>
    <row r="232" ht="15.75" hidden="1" spans="1:18">
      <c r="A232" s="10" t="s">
        <v>1137</v>
      </c>
      <c r="B232" s="10" t="s">
        <v>15</v>
      </c>
      <c r="C232" s="11" t="s">
        <v>243</v>
      </c>
      <c r="D232" s="12">
        <v>44915</v>
      </c>
      <c r="E232" s="13">
        <v>0</v>
      </c>
      <c r="F232" s="13">
        <v>0</v>
      </c>
      <c r="G232" s="13">
        <v>100000</v>
      </c>
      <c r="H232" s="13">
        <f t="shared" si="13"/>
        <v>4625158.47</v>
      </c>
      <c r="I232" s="13">
        <v>0</v>
      </c>
      <c r="J232" s="13">
        <v>0</v>
      </c>
      <c r="K232" s="13">
        <v>100000</v>
      </c>
      <c r="L232" s="13">
        <f>L231+Table1[[#This Row],[LR number]]-Table1[[#This Row],[Sales Returns]]-Table1[[#This Row],[AR/AP]]</f>
        <v>3879123.46</v>
      </c>
      <c r="M232" s="22" t="s">
        <v>1138</v>
      </c>
      <c r="N232" s="14"/>
      <c r="O232" s="14"/>
      <c r="P232" s="14">
        <f>Table1[[#This Row],[Sale return in MRP
(B)]]*25%</f>
        <v>0</v>
      </c>
      <c r="Q232" s="14"/>
      <c r="R232" s="14"/>
    </row>
    <row r="233" ht="15.75" hidden="1" spans="1:18">
      <c r="A233" s="10" t="s">
        <v>1137</v>
      </c>
      <c r="B233" s="10" t="s">
        <v>12</v>
      </c>
      <c r="C233" s="11" t="s">
        <v>244</v>
      </c>
      <c r="D233" s="12">
        <v>44918</v>
      </c>
      <c r="E233" s="13">
        <v>63104.84</v>
      </c>
      <c r="F233" s="13">
        <v>0</v>
      </c>
      <c r="G233" s="13">
        <v>0</v>
      </c>
      <c r="H233" s="13">
        <f t="shared" si="13"/>
        <v>4688263.31</v>
      </c>
      <c r="I233" s="13">
        <v>63104.84</v>
      </c>
      <c r="J233" s="13">
        <v>0</v>
      </c>
      <c r="K233" s="13">
        <v>0</v>
      </c>
      <c r="L233" s="13">
        <f>L232+Table1[[#This Row],[LR number]]-Table1[[#This Row],[Sales Returns]]-Table1[[#This Row],[AR/AP]]</f>
        <v>3942228.3</v>
      </c>
      <c r="M233" s="22" t="s">
        <v>1138</v>
      </c>
      <c r="N233" s="14"/>
      <c r="O233" s="14"/>
      <c r="P233" s="14">
        <f>Table1[[#This Row],[Sale return in MRP
(B)]]*25%</f>
        <v>0</v>
      </c>
      <c r="Q233" s="14"/>
      <c r="R233" s="14"/>
    </row>
    <row r="234" ht="15.75" hidden="1" spans="1:18">
      <c r="A234" s="10" t="s">
        <v>1137</v>
      </c>
      <c r="B234" s="10" t="s">
        <v>12</v>
      </c>
      <c r="C234" s="11" t="s">
        <v>245</v>
      </c>
      <c r="D234" s="12">
        <v>44919</v>
      </c>
      <c r="E234" s="13">
        <v>183765.22</v>
      </c>
      <c r="F234" s="13">
        <v>0</v>
      </c>
      <c r="G234" s="13">
        <v>0</v>
      </c>
      <c r="H234" s="13">
        <f t="shared" si="13"/>
        <v>4872028.53</v>
      </c>
      <c r="I234" s="13">
        <v>183765.22</v>
      </c>
      <c r="J234" s="13">
        <v>0</v>
      </c>
      <c r="K234" s="13">
        <v>0</v>
      </c>
      <c r="L234" s="13">
        <f>L233+Table1[[#This Row],[LR number]]-Table1[[#This Row],[Sales Returns]]-Table1[[#This Row],[AR/AP]]</f>
        <v>4125993.52</v>
      </c>
      <c r="M234" s="22" t="s">
        <v>1138</v>
      </c>
      <c r="N234" s="14"/>
      <c r="O234" s="14"/>
      <c r="P234" s="14">
        <f>Table1[[#This Row],[Sale return in MRP
(B)]]*25%</f>
        <v>0</v>
      </c>
      <c r="Q234" s="14"/>
      <c r="R234" s="14"/>
    </row>
    <row r="235" ht="15.75" hidden="1" spans="1:18">
      <c r="A235" s="10" t="s">
        <v>1137</v>
      </c>
      <c r="B235" s="10" t="s">
        <v>15</v>
      </c>
      <c r="C235" s="11" t="s">
        <v>246</v>
      </c>
      <c r="D235" s="12">
        <v>44921</v>
      </c>
      <c r="E235" s="13">
        <v>0</v>
      </c>
      <c r="F235" s="13">
        <v>0</v>
      </c>
      <c r="G235" s="13">
        <v>400000</v>
      </c>
      <c r="H235" s="13">
        <f t="shared" si="13"/>
        <v>4472028.53</v>
      </c>
      <c r="I235" s="13">
        <v>0</v>
      </c>
      <c r="J235" s="13">
        <v>0</v>
      </c>
      <c r="K235" s="13">
        <v>400000</v>
      </c>
      <c r="L235" s="13">
        <f>L234+Table1[[#This Row],[LR number]]-Table1[[#This Row],[Sales Returns]]-Table1[[#This Row],[AR/AP]]</f>
        <v>3725993.52</v>
      </c>
      <c r="M235" s="22" t="s">
        <v>1138</v>
      </c>
      <c r="N235" s="14"/>
      <c r="O235" s="14"/>
      <c r="P235" s="14">
        <f>Table1[[#This Row],[Sale return in MRP
(B)]]*25%</f>
        <v>0</v>
      </c>
      <c r="Q235" s="14"/>
      <c r="R235" s="14"/>
    </row>
    <row r="236" ht="15.75" hidden="1" spans="1:18">
      <c r="A236" s="10" t="s">
        <v>1137</v>
      </c>
      <c r="B236" s="10" t="s">
        <v>12</v>
      </c>
      <c r="C236" s="11" t="s">
        <v>247</v>
      </c>
      <c r="D236" s="12">
        <v>44923</v>
      </c>
      <c r="E236" s="13">
        <v>84364.12</v>
      </c>
      <c r="F236" s="13">
        <v>0</v>
      </c>
      <c r="G236" s="13">
        <v>0</v>
      </c>
      <c r="H236" s="13">
        <f t="shared" si="13"/>
        <v>4556392.65</v>
      </c>
      <c r="I236" s="13">
        <v>84364.12</v>
      </c>
      <c r="J236" s="13">
        <v>0</v>
      </c>
      <c r="K236" s="13">
        <v>0</v>
      </c>
      <c r="L236" s="13">
        <f>L235+Table1[[#This Row],[LR number]]-Table1[[#This Row],[Sales Returns]]-Table1[[#This Row],[AR/AP]]</f>
        <v>3810357.64</v>
      </c>
      <c r="M236" s="22" t="s">
        <v>1138</v>
      </c>
      <c r="N236" s="14"/>
      <c r="O236" s="14"/>
      <c r="P236" s="14">
        <f>Table1[[#This Row],[Sale return in MRP
(B)]]*25%</f>
        <v>0</v>
      </c>
      <c r="Q236" s="14"/>
      <c r="R236" s="14"/>
    </row>
    <row r="237" ht="15.75" hidden="1" spans="1:18">
      <c r="A237" s="10" t="s">
        <v>1137</v>
      </c>
      <c r="B237" s="10" t="s">
        <v>12</v>
      </c>
      <c r="C237" s="11" t="s">
        <v>248</v>
      </c>
      <c r="D237" s="12">
        <v>44924</v>
      </c>
      <c r="E237" s="13">
        <v>223366.31</v>
      </c>
      <c r="F237" s="13">
        <v>0</v>
      </c>
      <c r="G237" s="13">
        <v>0</v>
      </c>
      <c r="H237" s="13">
        <f t="shared" si="13"/>
        <v>4779758.96</v>
      </c>
      <c r="I237" s="13">
        <v>223366.31</v>
      </c>
      <c r="J237" s="13">
        <v>0</v>
      </c>
      <c r="K237" s="13">
        <v>0</v>
      </c>
      <c r="L237" s="13">
        <f>L236+Table1[[#This Row],[LR number]]-Table1[[#This Row],[Sales Returns]]-Table1[[#This Row],[AR/AP]]</f>
        <v>4033723.95</v>
      </c>
      <c r="M237" s="22" t="s">
        <v>1138</v>
      </c>
      <c r="N237" s="14"/>
      <c r="O237" s="14"/>
      <c r="P237" s="14">
        <f>Table1[[#This Row],[Sale return in MRP
(B)]]*25%</f>
        <v>0</v>
      </c>
      <c r="Q237" s="14"/>
      <c r="R237" s="14"/>
    </row>
    <row r="238" ht="15.75" hidden="1" spans="1:18">
      <c r="A238" s="10" t="s">
        <v>1137</v>
      </c>
      <c r="B238" s="10" t="s">
        <v>15</v>
      </c>
      <c r="C238" s="11" t="s">
        <v>249</v>
      </c>
      <c r="D238" s="12">
        <v>44924</v>
      </c>
      <c r="E238" s="13">
        <v>0</v>
      </c>
      <c r="F238" s="13">
        <v>0</v>
      </c>
      <c r="G238" s="13">
        <v>100000</v>
      </c>
      <c r="H238" s="13">
        <f t="shared" si="13"/>
        <v>4679758.96</v>
      </c>
      <c r="I238" s="13">
        <v>0</v>
      </c>
      <c r="J238" s="13">
        <v>0</v>
      </c>
      <c r="K238" s="13">
        <v>100000</v>
      </c>
      <c r="L238" s="13">
        <f>L237+Table1[[#This Row],[LR number]]-Table1[[#This Row],[Sales Returns]]-Table1[[#This Row],[AR/AP]]</f>
        <v>3933723.95</v>
      </c>
      <c r="M238" s="22" t="s">
        <v>1138</v>
      </c>
      <c r="N238" s="14"/>
      <c r="O238" s="14"/>
      <c r="P238" s="14">
        <f>Table1[[#This Row],[Sale return in MRP
(B)]]*25%</f>
        <v>0</v>
      </c>
      <c r="Q238" s="14"/>
      <c r="R238" s="14"/>
    </row>
    <row r="239" ht="15.75" hidden="1" spans="1:18">
      <c r="A239" s="10" t="s">
        <v>1137</v>
      </c>
      <c r="B239" s="10" t="s">
        <v>15</v>
      </c>
      <c r="C239" s="11" t="s">
        <v>250</v>
      </c>
      <c r="D239" s="12">
        <v>44926</v>
      </c>
      <c r="E239" s="13">
        <v>0</v>
      </c>
      <c r="F239" s="13">
        <v>0</v>
      </c>
      <c r="G239" s="13">
        <v>100000</v>
      </c>
      <c r="H239" s="13">
        <f t="shared" si="13"/>
        <v>4579758.96</v>
      </c>
      <c r="I239" s="13">
        <v>0</v>
      </c>
      <c r="J239" s="13">
        <v>0</v>
      </c>
      <c r="K239" s="13">
        <v>100000</v>
      </c>
      <c r="L239" s="13">
        <f>L238+Table1[[#This Row],[LR number]]-Table1[[#This Row],[Sales Returns]]-Table1[[#This Row],[AR/AP]]</f>
        <v>3833723.95</v>
      </c>
      <c r="M239" s="22" t="s">
        <v>1138</v>
      </c>
      <c r="N239" s="14"/>
      <c r="O239" s="14"/>
      <c r="P239" s="14">
        <f>Table1[[#This Row],[Sale return in MRP
(B)]]*25%</f>
        <v>0</v>
      </c>
      <c r="Q239" s="14"/>
      <c r="R239" s="14"/>
    </row>
    <row r="240" ht="15.75" hidden="1" spans="1:18">
      <c r="A240" s="10" t="s">
        <v>1137</v>
      </c>
      <c r="B240" s="10" t="s">
        <v>15</v>
      </c>
      <c r="C240" s="11" t="s">
        <v>251</v>
      </c>
      <c r="D240" s="12">
        <v>44928</v>
      </c>
      <c r="E240" s="13">
        <v>0</v>
      </c>
      <c r="F240" s="13">
        <v>0</v>
      </c>
      <c r="G240" s="13">
        <v>190000</v>
      </c>
      <c r="H240" s="13">
        <f t="shared" si="13"/>
        <v>4389758.96</v>
      </c>
      <c r="I240" s="13">
        <v>0</v>
      </c>
      <c r="J240" s="13">
        <v>0</v>
      </c>
      <c r="K240" s="13">
        <v>190000</v>
      </c>
      <c r="L240" s="13">
        <f>L239+Table1[[#This Row],[LR number]]-Table1[[#This Row],[Sales Returns]]-Table1[[#This Row],[AR/AP]]</f>
        <v>3643723.95</v>
      </c>
      <c r="M240" s="22" t="s">
        <v>1138</v>
      </c>
      <c r="N240" s="14"/>
      <c r="O240" s="14"/>
      <c r="P240" s="14">
        <f>Table1[[#This Row],[Sale return in MRP
(B)]]*25%</f>
        <v>0</v>
      </c>
      <c r="Q240" s="14"/>
      <c r="R240" s="14"/>
    </row>
    <row r="241" ht="15.75" hidden="1" spans="1:18">
      <c r="A241" s="10" t="s">
        <v>1137</v>
      </c>
      <c r="B241" s="10" t="s">
        <v>12</v>
      </c>
      <c r="C241" s="11" t="s">
        <v>252</v>
      </c>
      <c r="D241" s="12">
        <v>44929</v>
      </c>
      <c r="E241" s="13">
        <v>98530.7</v>
      </c>
      <c r="F241" s="13">
        <v>0</v>
      </c>
      <c r="G241" s="13">
        <v>0</v>
      </c>
      <c r="H241" s="13">
        <f t="shared" si="13"/>
        <v>4488289.66</v>
      </c>
      <c r="I241" s="13">
        <v>98530.7</v>
      </c>
      <c r="J241" s="13">
        <v>0</v>
      </c>
      <c r="K241" s="13">
        <v>0</v>
      </c>
      <c r="L241" s="13">
        <f>L240+Table1[[#This Row],[LR number]]-Table1[[#This Row],[Sales Returns]]-Table1[[#This Row],[AR/AP]]</f>
        <v>3742254.65</v>
      </c>
      <c r="M241" s="22" t="s">
        <v>1138</v>
      </c>
      <c r="N241" s="14"/>
      <c r="O241" s="14"/>
      <c r="P241" s="14">
        <f>Table1[[#This Row],[Sale return in MRP
(B)]]*25%</f>
        <v>0</v>
      </c>
      <c r="Q241" s="14"/>
      <c r="R241" s="14"/>
    </row>
    <row r="242" ht="15.75" hidden="1" spans="1:18">
      <c r="A242" s="10" t="s">
        <v>1137</v>
      </c>
      <c r="B242" s="10" t="s">
        <v>12</v>
      </c>
      <c r="C242" s="11" t="s">
        <v>253</v>
      </c>
      <c r="D242" s="12">
        <v>44932</v>
      </c>
      <c r="E242" s="13">
        <v>84326.49</v>
      </c>
      <c r="F242" s="13">
        <v>0</v>
      </c>
      <c r="G242" s="13">
        <v>0</v>
      </c>
      <c r="H242" s="13">
        <f t="shared" si="13"/>
        <v>4572616.15</v>
      </c>
      <c r="I242" s="13">
        <v>84326.49</v>
      </c>
      <c r="J242" s="13">
        <v>0</v>
      </c>
      <c r="K242" s="13">
        <v>0</v>
      </c>
      <c r="L242" s="13">
        <f>L241+Table1[[#This Row],[LR number]]-Table1[[#This Row],[Sales Returns]]-Table1[[#This Row],[AR/AP]]</f>
        <v>3826581.14</v>
      </c>
      <c r="M242" s="22" t="s">
        <v>1138</v>
      </c>
      <c r="N242" s="14"/>
      <c r="O242" s="14"/>
      <c r="P242" s="14">
        <f>Table1[[#This Row],[Sale return in MRP
(B)]]*25%</f>
        <v>0</v>
      </c>
      <c r="Q242" s="14"/>
      <c r="R242" s="14"/>
    </row>
    <row r="243" ht="15.75" hidden="1" spans="1:18">
      <c r="A243" s="10" t="s">
        <v>1137</v>
      </c>
      <c r="B243" s="10" t="s">
        <v>15</v>
      </c>
      <c r="C243" s="11" t="s">
        <v>254</v>
      </c>
      <c r="D243" s="12">
        <v>44933</v>
      </c>
      <c r="E243" s="13">
        <v>0</v>
      </c>
      <c r="F243" s="13">
        <v>0</v>
      </c>
      <c r="G243" s="13">
        <v>100000</v>
      </c>
      <c r="H243" s="13">
        <f t="shared" si="13"/>
        <v>4472616.15</v>
      </c>
      <c r="I243" s="13">
        <v>0</v>
      </c>
      <c r="J243" s="13">
        <v>0</v>
      </c>
      <c r="K243" s="13">
        <v>100000</v>
      </c>
      <c r="L243" s="13">
        <f>L242+Table1[[#This Row],[LR number]]-Table1[[#This Row],[Sales Returns]]-Table1[[#This Row],[AR/AP]]</f>
        <v>3726581.14</v>
      </c>
      <c r="M243" s="22" t="s">
        <v>1138</v>
      </c>
      <c r="N243" s="14"/>
      <c r="O243" s="14"/>
      <c r="P243" s="14">
        <f>Table1[[#This Row],[Sale return in MRP
(B)]]*25%</f>
        <v>0</v>
      </c>
      <c r="Q243" s="14"/>
      <c r="R243" s="14"/>
    </row>
    <row r="244" ht="15.75" hidden="1" spans="1:18">
      <c r="A244" s="10" t="s">
        <v>1137</v>
      </c>
      <c r="B244" s="10" t="s">
        <v>12</v>
      </c>
      <c r="C244" s="11" t="s">
        <v>255</v>
      </c>
      <c r="D244" s="12">
        <v>44935</v>
      </c>
      <c r="E244" s="13">
        <v>82041.03</v>
      </c>
      <c r="F244" s="13">
        <v>0</v>
      </c>
      <c r="G244" s="13">
        <v>0</v>
      </c>
      <c r="H244" s="13">
        <f t="shared" si="13"/>
        <v>4554657.18</v>
      </c>
      <c r="I244" s="13">
        <v>82041.03</v>
      </c>
      <c r="J244" s="13">
        <v>0</v>
      </c>
      <c r="K244" s="13">
        <v>0</v>
      </c>
      <c r="L244" s="13">
        <f>L243+Table1[[#This Row],[LR number]]-Table1[[#This Row],[Sales Returns]]-Table1[[#This Row],[AR/AP]]</f>
        <v>3808622.17</v>
      </c>
      <c r="M244" s="22" t="s">
        <v>1138</v>
      </c>
      <c r="N244" s="14"/>
      <c r="O244" s="14"/>
      <c r="P244" s="14">
        <f>Table1[[#This Row],[Sale return in MRP
(B)]]*25%</f>
        <v>0</v>
      </c>
      <c r="Q244" s="14"/>
      <c r="R244" s="14"/>
    </row>
    <row r="245" ht="15.75" hidden="1" spans="1:18">
      <c r="A245" s="10" t="s">
        <v>1137</v>
      </c>
      <c r="B245" s="10" t="s">
        <v>15</v>
      </c>
      <c r="C245" s="11" t="s">
        <v>256</v>
      </c>
      <c r="D245" s="12">
        <v>44935</v>
      </c>
      <c r="E245" s="13">
        <v>0</v>
      </c>
      <c r="F245" s="13">
        <v>0</v>
      </c>
      <c r="G245" s="13">
        <v>200000</v>
      </c>
      <c r="H245" s="13">
        <f t="shared" si="13"/>
        <v>4354657.18</v>
      </c>
      <c r="I245" s="13">
        <v>0</v>
      </c>
      <c r="J245" s="13">
        <v>0</v>
      </c>
      <c r="K245" s="13">
        <v>200000</v>
      </c>
      <c r="L245" s="13">
        <f>L244+Table1[[#This Row],[LR number]]-Table1[[#This Row],[Sales Returns]]-Table1[[#This Row],[AR/AP]]</f>
        <v>3608622.17</v>
      </c>
      <c r="M245" s="22" t="s">
        <v>1138</v>
      </c>
      <c r="N245" s="14"/>
      <c r="O245" s="14"/>
      <c r="P245" s="14">
        <f>Table1[[#This Row],[Sale return in MRP
(B)]]*25%</f>
        <v>0</v>
      </c>
      <c r="Q245" s="14"/>
      <c r="R245" s="14"/>
    </row>
    <row r="246" ht="15.75" hidden="1" spans="1:18">
      <c r="A246" s="10" t="s">
        <v>1137</v>
      </c>
      <c r="B246" s="10" t="s">
        <v>15</v>
      </c>
      <c r="C246" s="11" t="s">
        <v>257</v>
      </c>
      <c r="D246" s="12">
        <v>44936</v>
      </c>
      <c r="E246" s="13">
        <v>0</v>
      </c>
      <c r="F246" s="13">
        <v>0</v>
      </c>
      <c r="G246" s="13">
        <v>100000</v>
      </c>
      <c r="H246" s="13">
        <f t="shared" si="13"/>
        <v>4254657.18</v>
      </c>
      <c r="I246" s="13">
        <v>0</v>
      </c>
      <c r="J246" s="13">
        <v>0</v>
      </c>
      <c r="K246" s="13">
        <v>100000</v>
      </c>
      <c r="L246" s="13">
        <f>L245+Table1[[#This Row],[LR number]]-Table1[[#This Row],[Sales Returns]]-Table1[[#This Row],[AR/AP]]</f>
        <v>3508622.17</v>
      </c>
      <c r="M246" s="22" t="s">
        <v>1138</v>
      </c>
      <c r="N246" s="14"/>
      <c r="O246" s="14"/>
      <c r="P246" s="14">
        <f>Table1[[#This Row],[Sale return in MRP
(B)]]*25%</f>
        <v>0</v>
      </c>
      <c r="Q246" s="14"/>
      <c r="R246" s="14"/>
    </row>
    <row r="247" ht="15.75" hidden="1" spans="1:18">
      <c r="A247" s="10" t="s">
        <v>1137</v>
      </c>
      <c r="B247" s="10" t="s">
        <v>15</v>
      </c>
      <c r="C247" s="11" t="s">
        <v>258</v>
      </c>
      <c r="D247" s="12">
        <v>44937</v>
      </c>
      <c r="E247" s="13">
        <v>0</v>
      </c>
      <c r="F247" s="13">
        <v>0</v>
      </c>
      <c r="G247" s="13">
        <v>90000</v>
      </c>
      <c r="H247" s="13">
        <f t="shared" si="13"/>
        <v>4164657.18</v>
      </c>
      <c r="I247" s="13">
        <v>0</v>
      </c>
      <c r="J247" s="13">
        <v>0</v>
      </c>
      <c r="K247" s="13">
        <v>90000</v>
      </c>
      <c r="L247" s="13">
        <f>L246+Table1[[#This Row],[LR number]]-Table1[[#This Row],[Sales Returns]]-Table1[[#This Row],[AR/AP]]</f>
        <v>3418622.17</v>
      </c>
      <c r="M247" s="22" t="s">
        <v>1138</v>
      </c>
      <c r="N247" s="14"/>
      <c r="O247" s="14"/>
      <c r="P247" s="14">
        <f>Table1[[#This Row],[Sale return in MRP
(B)]]*25%</f>
        <v>0</v>
      </c>
      <c r="Q247" s="14"/>
      <c r="R247" s="14"/>
    </row>
    <row r="248" ht="15.75" hidden="1" spans="1:18">
      <c r="A248" s="10" t="s">
        <v>1137</v>
      </c>
      <c r="B248" s="10" t="s">
        <v>15</v>
      </c>
      <c r="C248" s="11" t="s">
        <v>259</v>
      </c>
      <c r="D248" s="12">
        <v>44938</v>
      </c>
      <c r="E248" s="13">
        <v>0</v>
      </c>
      <c r="F248" s="13">
        <v>0</v>
      </c>
      <c r="G248" s="13">
        <v>75000</v>
      </c>
      <c r="H248" s="13">
        <f t="shared" si="13"/>
        <v>4089657.18</v>
      </c>
      <c r="I248" s="13">
        <v>0</v>
      </c>
      <c r="J248" s="13">
        <v>0</v>
      </c>
      <c r="K248" s="13">
        <v>75000</v>
      </c>
      <c r="L248" s="13">
        <f>L247+Table1[[#This Row],[LR number]]-Table1[[#This Row],[Sales Returns]]-Table1[[#This Row],[AR/AP]]</f>
        <v>3343622.17</v>
      </c>
      <c r="M248" s="22" t="s">
        <v>1138</v>
      </c>
      <c r="N248" s="14"/>
      <c r="O248" s="14"/>
      <c r="P248" s="14">
        <f>Table1[[#This Row],[Sale return in MRP
(B)]]*25%</f>
        <v>0</v>
      </c>
      <c r="Q248" s="14"/>
      <c r="R248" s="14"/>
    </row>
    <row r="249" ht="15.75" hidden="1" spans="1:18">
      <c r="A249" s="10" t="s">
        <v>1137</v>
      </c>
      <c r="B249" s="10" t="s">
        <v>12</v>
      </c>
      <c r="C249" s="11" t="s">
        <v>260</v>
      </c>
      <c r="D249" s="12">
        <v>44939</v>
      </c>
      <c r="E249" s="13">
        <v>142165.71</v>
      </c>
      <c r="F249" s="13">
        <v>0</v>
      </c>
      <c r="G249" s="13">
        <v>0</v>
      </c>
      <c r="H249" s="13">
        <f t="shared" si="13"/>
        <v>4231822.89</v>
      </c>
      <c r="I249" s="13">
        <v>142165.71</v>
      </c>
      <c r="J249" s="13">
        <v>0</v>
      </c>
      <c r="K249" s="13">
        <v>0</v>
      </c>
      <c r="L249" s="13">
        <f>L248+Table1[[#This Row],[LR number]]-Table1[[#This Row],[Sales Returns]]-Table1[[#This Row],[AR/AP]]</f>
        <v>3485787.88</v>
      </c>
      <c r="M249" s="22" t="s">
        <v>1138</v>
      </c>
      <c r="N249" s="14"/>
      <c r="O249" s="14"/>
      <c r="P249" s="14">
        <f>Table1[[#This Row],[Sale return in MRP
(B)]]*25%</f>
        <v>0</v>
      </c>
      <c r="Q249" s="14"/>
      <c r="R249" s="14"/>
    </row>
    <row r="250" ht="15.75" hidden="1" spans="1:18">
      <c r="A250" s="10" t="s">
        <v>1137</v>
      </c>
      <c r="B250" s="10" t="s">
        <v>15</v>
      </c>
      <c r="C250" s="11" t="s">
        <v>261</v>
      </c>
      <c r="D250" s="12">
        <v>44939</v>
      </c>
      <c r="E250" s="13">
        <v>0</v>
      </c>
      <c r="F250" s="13">
        <v>0</v>
      </c>
      <c r="G250" s="13">
        <v>200000</v>
      </c>
      <c r="H250" s="13">
        <f t="shared" si="13"/>
        <v>4031822.89</v>
      </c>
      <c r="I250" s="13">
        <v>0</v>
      </c>
      <c r="J250" s="13">
        <v>0</v>
      </c>
      <c r="K250" s="13">
        <v>200000</v>
      </c>
      <c r="L250" s="13">
        <f>L249+Table1[[#This Row],[LR number]]-Table1[[#This Row],[Sales Returns]]-Table1[[#This Row],[AR/AP]]</f>
        <v>3285787.88</v>
      </c>
      <c r="M250" s="22" t="s">
        <v>1138</v>
      </c>
      <c r="N250" s="14"/>
      <c r="O250" s="14"/>
      <c r="P250" s="14">
        <f>Table1[[#This Row],[Sale return in MRP
(B)]]*25%</f>
        <v>0</v>
      </c>
      <c r="Q250" s="14"/>
      <c r="R250" s="14"/>
    </row>
    <row r="251" ht="15.75" hidden="1" spans="1:18">
      <c r="A251" s="10" t="s">
        <v>1137</v>
      </c>
      <c r="B251" s="10" t="s">
        <v>15</v>
      </c>
      <c r="C251" s="11" t="s">
        <v>262</v>
      </c>
      <c r="D251" s="12">
        <v>44943</v>
      </c>
      <c r="E251" s="13">
        <v>0</v>
      </c>
      <c r="F251" s="13">
        <v>0</v>
      </c>
      <c r="G251" s="13">
        <v>200000</v>
      </c>
      <c r="H251" s="13">
        <f t="shared" si="13"/>
        <v>3831822.89</v>
      </c>
      <c r="I251" s="13">
        <v>0</v>
      </c>
      <c r="J251" s="13">
        <v>0</v>
      </c>
      <c r="K251" s="13">
        <v>200000</v>
      </c>
      <c r="L251" s="13">
        <f>L250+Table1[[#This Row],[LR number]]-Table1[[#This Row],[Sales Returns]]-Table1[[#This Row],[AR/AP]]</f>
        <v>3085787.88</v>
      </c>
      <c r="M251" s="22" t="s">
        <v>1138</v>
      </c>
      <c r="N251" s="14"/>
      <c r="O251" s="14"/>
      <c r="P251" s="14">
        <f>Table1[[#This Row],[Sale return in MRP
(B)]]*25%</f>
        <v>0</v>
      </c>
      <c r="Q251" s="14"/>
      <c r="R251" s="14"/>
    </row>
    <row r="252" ht="15.75" hidden="1" spans="1:18">
      <c r="A252" s="10" t="s">
        <v>1137</v>
      </c>
      <c r="B252" s="10" t="s">
        <v>12</v>
      </c>
      <c r="C252" s="11" t="s">
        <v>263</v>
      </c>
      <c r="D252" s="12">
        <v>44944</v>
      </c>
      <c r="E252" s="13">
        <v>105622.41</v>
      </c>
      <c r="F252" s="13">
        <v>0</v>
      </c>
      <c r="G252" s="13">
        <v>0</v>
      </c>
      <c r="H252" s="13">
        <f t="shared" si="13"/>
        <v>3937445.3</v>
      </c>
      <c r="I252" s="13">
        <v>105622.41</v>
      </c>
      <c r="J252" s="13">
        <v>0</v>
      </c>
      <c r="K252" s="13">
        <v>0</v>
      </c>
      <c r="L252" s="13">
        <f>L251+Table1[[#This Row],[LR number]]-Table1[[#This Row],[Sales Returns]]-Table1[[#This Row],[AR/AP]]</f>
        <v>3191410.29</v>
      </c>
      <c r="M252" s="22" t="s">
        <v>1138</v>
      </c>
      <c r="N252" s="14"/>
      <c r="O252" s="14"/>
      <c r="P252" s="14">
        <f>Table1[[#This Row],[Sale return in MRP
(B)]]*25%</f>
        <v>0</v>
      </c>
      <c r="Q252" s="14"/>
      <c r="R252" s="14"/>
    </row>
    <row r="253" ht="15.75" hidden="1" spans="1:18">
      <c r="A253" s="10" t="s">
        <v>1137</v>
      </c>
      <c r="B253" s="10" t="s">
        <v>15</v>
      </c>
      <c r="C253" s="11" t="s">
        <v>264</v>
      </c>
      <c r="D253" s="12">
        <v>44944</v>
      </c>
      <c r="E253" s="13">
        <v>0</v>
      </c>
      <c r="F253" s="13">
        <v>0</v>
      </c>
      <c r="G253" s="13">
        <v>100000</v>
      </c>
      <c r="H253" s="13">
        <f t="shared" si="13"/>
        <v>3837445.3</v>
      </c>
      <c r="I253" s="13">
        <v>0</v>
      </c>
      <c r="J253" s="13">
        <v>0</v>
      </c>
      <c r="K253" s="13">
        <v>100000</v>
      </c>
      <c r="L253" s="13">
        <f>L252+Table1[[#This Row],[LR number]]-Table1[[#This Row],[Sales Returns]]-Table1[[#This Row],[AR/AP]]</f>
        <v>3091410.29</v>
      </c>
      <c r="M253" s="22" t="s">
        <v>1138</v>
      </c>
      <c r="N253" s="14"/>
      <c r="O253" s="14"/>
      <c r="P253" s="14">
        <f>Table1[[#This Row],[Sale return in MRP
(B)]]*25%</f>
        <v>0</v>
      </c>
      <c r="Q253" s="14"/>
      <c r="R253" s="14"/>
    </row>
    <row r="254" ht="15.75" hidden="1" spans="1:18">
      <c r="A254" s="10" t="s">
        <v>1137</v>
      </c>
      <c r="B254" s="10" t="s">
        <v>15</v>
      </c>
      <c r="C254" s="11" t="s">
        <v>265</v>
      </c>
      <c r="D254" s="12">
        <v>44946</v>
      </c>
      <c r="E254" s="13">
        <v>0</v>
      </c>
      <c r="F254" s="13">
        <v>0</v>
      </c>
      <c r="G254" s="13">
        <v>100000</v>
      </c>
      <c r="H254" s="13">
        <f t="shared" si="13"/>
        <v>3737445.3</v>
      </c>
      <c r="I254" s="13">
        <v>0</v>
      </c>
      <c r="J254" s="13">
        <v>0</v>
      </c>
      <c r="K254" s="13">
        <v>100000</v>
      </c>
      <c r="L254" s="13">
        <f>L253+Table1[[#This Row],[LR number]]-Table1[[#This Row],[Sales Returns]]-Table1[[#This Row],[AR/AP]]</f>
        <v>2991410.29</v>
      </c>
      <c r="M254" s="22" t="s">
        <v>1138</v>
      </c>
      <c r="N254" s="14"/>
      <c r="O254" s="14"/>
      <c r="P254" s="14">
        <f>Table1[[#This Row],[Sale return in MRP
(B)]]*25%</f>
        <v>0</v>
      </c>
      <c r="Q254" s="14"/>
      <c r="R254" s="14"/>
    </row>
    <row r="255" ht="15.75" hidden="1" spans="1:18">
      <c r="A255" s="10" t="s">
        <v>1137</v>
      </c>
      <c r="B255" s="10" t="s">
        <v>15</v>
      </c>
      <c r="C255" s="11" t="s">
        <v>266</v>
      </c>
      <c r="D255" s="12">
        <v>44949</v>
      </c>
      <c r="E255" s="13">
        <v>0</v>
      </c>
      <c r="F255" s="13">
        <v>0</v>
      </c>
      <c r="G255" s="13">
        <v>100000</v>
      </c>
      <c r="H255" s="13">
        <f t="shared" si="13"/>
        <v>3637445.3</v>
      </c>
      <c r="I255" s="13">
        <v>0</v>
      </c>
      <c r="J255" s="13">
        <v>0</v>
      </c>
      <c r="K255" s="13">
        <v>100000</v>
      </c>
      <c r="L255" s="13">
        <f>L254+Table1[[#This Row],[LR number]]-Table1[[#This Row],[Sales Returns]]-Table1[[#This Row],[AR/AP]]</f>
        <v>2891410.29</v>
      </c>
      <c r="M255" s="22" t="s">
        <v>1138</v>
      </c>
      <c r="N255" s="14"/>
      <c r="O255" s="14"/>
      <c r="P255" s="14">
        <f>Table1[[#This Row],[Sale return in MRP
(B)]]*25%</f>
        <v>0</v>
      </c>
      <c r="Q255" s="14"/>
      <c r="R255" s="14"/>
    </row>
    <row r="256" ht="15.75" hidden="1" spans="1:18">
      <c r="A256" s="10" t="s">
        <v>1137</v>
      </c>
      <c r="B256" s="10" t="s">
        <v>12</v>
      </c>
      <c r="C256" s="11" t="s">
        <v>267</v>
      </c>
      <c r="D256" s="12">
        <v>44951</v>
      </c>
      <c r="E256" s="13">
        <v>159331.86</v>
      </c>
      <c r="F256" s="13">
        <v>0</v>
      </c>
      <c r="G256" s="13">
        <v>0</v>
      </c>
      <c r="H256" s="13">
        <f t="shared" si="13"/>
        <v>3796777.16</v>
      </c>
      <c r="I256" s="13">
        <v>159331.86</v>
      </c>
      <c r="J256" s="13">
        <v>0</v>
      </c>
      <c r="K256" s="13">
        <v>0</v>
      </c>
      <c r="L256" s="13">
        <f>L255+Table1[[#This Row],[LR number]]-Table1[[#This Row],[Sales Returns]]-Table1[[#This Row],[AR/AP]]</f>
        <v>3050742.15</v>
      </c>
      <c r="M256" s="22" t="s">
        <v>1138</v>
      </c>
      <c r="N256" s="14"/>
      <c r="O256" s="14"/>
      <c r="P256" s="14">
        <f>Table1[[#This Row],[Sale return in MRP
(B)]]*25%</f>
        <v>0</v>
      </c>
      <c r="Q256" s="14"/>
      <c r="R256" s="14"/>
    </row>
    <row r="257" ht="15.75" hidden="1" spans="1:18">
      <c r="A257" s="10" t="s">
        <v>1137</v>
      </c>
      <c r="B257" s="10" t="s">
        <v>15</v>
      </c>
      <c r="C257" s="11" t="s">
        <v>268</v>
      </c>
      <c r="D257" s="12">
        <v>44953</v>
      </c>
      <c r="E257" s="13">
        <v>0</v>
      </c>
      <c r="F257" s="13">
        <v>0</v>
      </c>
      <c r="G257" s="13">
        <v>200000</v>
      </c>
      <c r="H257" s="13">
        <f t="shared" si="13"/>
        <v>3596777.16</v>
      </c>
      <c r="I257" s="13">
        <v>0</v>
      </c>
      <c r="J257" s="13">
        <v>0</v>
      </c>
      <c r="K257" s="13">
        <v>200000</v>
      </c>
      <c r="L257" s="13">
        <f>L256+Table1[[#This Row],[LR number]]-Table1[[#This Row],[Sales Returns]]-Table1[[#This Row],[AR/AP]]</f>
        <v>2850742.15</v>
      </c>
      <c r="M257" s="22" t="s">
        <v>1138</v>
      </c>
      <c r="N257" s="14"/>
      <c r="O257" s="14"/>
      <c r="P257" s="14">
        <f>Table1[[#This Row],[Sale return in MRP
(B)]]*25%</f>
        <v>0</v>
      </c>
      <c r="Q257" s="14"/>
      <c r="R257" s="14"/>
    </row>
    <row r="258" ht="15.75" hidden="1" spans="1:18">
      <c r="A258" s="10" t="s">
        <v>1137</v>
      </c>
      <c r="B258" s="10" t="s">
        <v>12</v>
      </c>
      <c r="C258" s="11" t="s">
        <v>269</v>
      </c>
      <c r="D258" s="12">
        <v>44958</v>
      </c>
      <c r="E258" s="13">
        <v>465359.67</v>
      </c>
      <c r="F258" s="13">
        <v>0</v>
      </c>
      <c r="G258" s="13">
        <v>0</v>
      </c>
      <c r="H258" s="13">
        <f t="shared" si="13"/>
        <v>4062136.83</v>
      </c>
      <c r="I258" s="13">
        <v>465359.67</v>
      </c>
      <c r="J258" s="13">
        <v>0</v>
      </c>
      <c r="K258" s="13">
        <v>0</v>
      </c>
      <c r="L258" s="13">
        <f>L257+Table1[[#This Row],[LR number]]-Table1[[#This Row],[Sales Returns]]-Table1[[#This Row],[AR/AP]]</f>
        <v>3316101.82</v>
      </c>
      <c r="M258" s="22" t="s">
        <v>1138</v>
      </c>
      <c r="N258" s="14"/>
      <c r="O258" s="14"/>
      <c r="P258" s="14">
        <f>Table1[[#This Row],[Sale return in MRP
(B)]]*25%</f>
        <v>0</v>
      </c>
      <c r="Q258" s="14"/>
      <c r="R258" s="14"/>
    </row>
    <row r="259" ht="15.75" hidden="1" spans="1:18">
      <c r="A259" s="10" t="s">
        <v>1137</v>
      </c>
      <c r="B259" s="10" t="s">
        <v>15</v>
      </c>
      <c r="C259" s="11" t="s">
        <v>270</v>
      </c>
      <c r="D259" s="12">
        <v>44959</v>
      </c>
      <c r="E259" s="13">
        <v>0</v>
      </c>
      <c r="F259" s="13">
        <v>0</v>
      </c>
      <c r="G259" s="13">
        <v>100000</v>
      </c>
      <c r="H259" s="13">
        <f t="shared" si="13"/>
        <v>3962136.83</v>
      </c>
      <c r="I259" s="13">
        <v>0</v>
      </c>
      <c r="J259" s="13">
        <v>0</v>
      </c>
      <c r="K259" s="13">
        <v>100000</v>
      </c>
      <c r="L259" s="13">
        <f>L258+Table1[[#This Row],[LR number]]-Table1[[#This Row],[Sales Returns]]-Table1[[#This Row],[AR/AP]]</f>
        <v>3216101.82</v>
      </c>
      <c r="M259" s="22" t="s">
        <v>1138</v>
      </c>
      <c r="N259" s="14"/>
      <c r="O259" s="14"/>
      <c r="P259" s="14">
        <f>Table1[[#This Row],[Sale return in MRP
(B)]]*25%</f>
        <v>0</v>
      </c>
      <c r="Q259" s="14"/>
      <c r="R259" s="14"/>
    </row>
    <row r="260" ht="15.75" hidden="1" spans="1:18">
      <c r="A260" s="10" t="s">
        <v>1137</v>
      </c>
      <c r="B260" s="10" t="s">
        <v>15</v>
      </c>
      <c r="C260" s="11" t="s">
        <v>271</v>
      </c>
      <c r="D260" s="12">
        <v>44963</v>
      </c>
      <c r="E260" s="13">
        <v>0</v>
      </c>
      <c r="F260" s="13">
        <v>0</v>
      </c>
      <c r="G260" s="13">
        <v>100000</v>
      </c>
      <c r="H260" s="13">
        <f t="shared" si="13"/>
        <v>3862136.83</v>
      </c>
      <c r="I260" s="13">
        <v>0</v>
      </c>
      <c r="J260" s="13">
        <v>0</v>
      </c>
      <c r="K260" s="13">
        <v>100000</v>
      </c>
      <c r="L260" s="13">
        <f>L259+Table1[[#This Row],[LR number]]-Table1[[#This Row],[Sales Returns]]-Table1[[#This Row],[AR/AP]]</f>
        <v>3116101.82</v>
      </c>
      <c r="M260" s="22" t="s">
        <v>1138</v>
      </c>
      <c r="N260" s="14"/>
      <c r="O260" s="14"/>
      <c r="P260" s="14">
        <f>Table1[[#This Row],[Sale return in MRP
(B)]]*25%</f>
        <v>0</v>
      </c>
      <c r="Q260" s="14"/>
      <c r="R260" s="14"/>
    </row>
    <row r="261" ht="15.75" hidden="1" spans="1:18">
      <c r="A261" s="10" t="s">
        <v>1137</v>
      </c>
      <c r="B261" s="10" t="s">
        <v>12</v>
      </c>
      <c r="C261" s="11" t="s">
        <v>272</v>
      </c>
      <c r="D261" s="12">
        <v>44964</v>
      </c>
      <c r="E261" s="13">
        <v>213853</v>
      </c>
      <c r="F261" s="13">
        <v>0</v>
      </c>
      <c r="G261" s="13">
        <v>0</v>
      </c>
      <c r="H261" s="13">
        <f t="shared" si="13"/>
        <v>4075989.83</v>
      </c>
      <c r="I261" s="13">
        <v>213853</v>
      </c>
      <c r="J261" s="13">
        <v>0</v>
      </c>
      <c r="K261" s="13">
        <v>0</v>
      </c>
      <c r="L261" s="13">
        <f>L260+Table1[[#This Row],[LR number]]-Table1[[#This Row],[Sales Returns]]-Table1[[#This Row],[AR/AP]]</f>
        <v>3329954.82</v>
      </c>
      <c r="M261" s="22" t="s">
        <v>1138</v>
      </c>
      <c r="N261" s="14"/>
      <c r="O261" s="14"/>
      <c r="P261" s="14">
        <f>Table1[[#This Row],[Sale return in MRP
(B)]]*25%</f>
        <v>0</v>
      </c>
      <c r="Q261" s="14"/>
      <c r="R261" s="14"/>
    </row>
    <row r="262" ht="15.75" hidden="1" spans="1:18">
      <c r="A262" s="10" t="s">
        <v>1137</v>
      </c>
      <c r="B262" s="10" t="s">
        <v>15</v>
      </c>
      <c r="C262" s="11" t="s">
        <v>273</v>
      </c>
      <c r="D262" s="12">
        <v>44965</v>
      </c>
      <c r="E262" s="13">
        <v>0</v>
      </c>
      <c r="F262" s="13">
        <v>0</v>
      </c>
      <c r="G262" s="13">
        <v>100000</v>
      </c>
      <c r="H262" s="13">
        <f t="shared" ref="H262:H325" si="14">H261+E262-F262-G262</f>
        <v>3975989.83</v>
      </c>
      <c r="I262" s="13">
        <v>0</v>
      </c>
      <c r="J262" s="13">
        <v>0</v>
      </c>
      <c r="K262" s="13">
        <v>100000</v>
      </c>
      <c r="L262" s="13">
        <f>L261+Table1[[#This Row],[LR number]]-Table1[[#This Row],[Sales Returns]]-Table1[[#This Row],[AR/AP]]</f>
        <v>3229954.82</v>
      </c>
      <c r="M262" s="22" t="s">
        <v>1138</v>
      </c>
      <c r="N262" s="14"/>
      <c r="O262" s="14"/>
      <c r="P262" s="14">
        <f>Table1[[#This Row],[Sale return in MRP
(B)]]*25%</f>
        <v>0</v>
      </c>
      <c r="Q262" s="14"/>
      <c r="R262" s="14"/>
    </row>
    <row r="263" ht="15.75" hidden="1" spans="1:18">
      <c r="A263" s="10" t="s">
        <v>1137</v>
      </c>
      <c r="B263" s="10" t="s">
        <v>12</v>
      </c>
      <c r="C263" s="11" t="s">
        <v>274</v>
      </c>
      <c r="D263" s="12">
        <v>44966</v>
      </c>
      <c r="E263" s="13">
        <v>104242.14</v>
      </c>
      <c r="F263" s="13">
        <v>0</v>
      </c>
      <c r="G263" s="13">
        <v>0</v>
      </c>
      <c r="H263" s="13">
        <f t="shared" si="14"/>
        <v>4080231.97</v>
      </c>
      <c r="I263" s="13">
        <v>104242.14</v>
      </c>
      <c r="J263" s="13">
        <v>0</v>
      </c>
      <c r="K263" s="13">
        <v>0</v>
      </c>
      <c r="L263" s="13">
        <f>L262+Table1[[#This Row],[LR number]]-Table1[[#This Row],[Sales Returns]]-Table1[[#This Row],[AR/AP]]</f>
        <v>3334196.96</v>
      </c>
      <c r="M263" s="22" t="s">
        <v>1138</v>
      </c>
      <c r="N263" s="14"/>
      <c r="O263" s="14"/>
      <c r="P263" s="14">
        <f>Table1[[#This Row],[Sale return in MRP
(B)]]*25%</f>
        <v>0</v>
      </c>
      <c r="Q263" s="14"/>
      <c r="R263" s="14"/>
    </row>
    <row r="264" ht="15.75" hidden="1" spans="1:18">
      <c r="A264" s="10" t="s">
        <v>1137</v>
      </c>
      <c r="B264" s="10" t="s">
        <v>12</v>
      </c>
      <c r="C264" s="11" t="s">
        <v>275</v>
      </c>
      <c r="D264" s="12">
        <v>44968</v>
      </c>
      <c r="E264" s="13">
        <v>271486.94</v>
      </c>
      <c r="F264" s="13">
        <v>0</v>
      </c>
      <c r="G264" s="13">
        <v>0</v>
      </c>
      <c r="H264" s="13">
        <f t="shared" si="14"/>
        <v>4351718.91</v>
      </c>
      <c r="I264" s="13">
        <v>271486.94</v>
      </c>
      <c r="J264" s="13">
        <v>0</v>
      </c>
      <c r="K264" s="13">
        <v>0</v>
      </c>
      <c r="L264" s="13">
        <f>L263+Table1[[#This Row],[LR number]]-Table1[[#This Row],[Sales Returns]]-Table1[[#This Row],[AR/AP]]</f>
        <v>3605683.9</v>
      </c>
      <c r="M264" s="22" t="s">
        <v>1138</v>
      </c>
      <c r="N264" s="14"/>
      <c r="O264" s="14"/>
      <c r="P264" s="14">
        <f>Table1[[#This Row],[Sale return in MRP
(B)]]*25%</f>
        <v>0</v>
      </c>
      <c r="Q264" s="14"/>
      <c r="R264" s="14"/>
    </row>
    <row r="265" ht="15.75" hidden="1" spans="1:18">
      <c r="A265" s="10" t="s">
        <v>1137</v>
      </c>
      <c r="B265" s="10" t="s">
        <v>15</v>
      </c>
      <c r="C265" s="11" t="s">
        <v>276</v>
      </c>
      <c r="D265" s="12">
        <v>44970</v>
      </c>
      <c r="E265" s="13">
        <v>0</v>
      </c>
      <c r="F265" s="13">
        <v>0</v>
      </c>
      <c r="G265" s="13">
        <v>140000</v>
      </c>
      <c r="H265" s="13">
        <f t="shared" si="14"/>
        <v>4211718.91</v>
      </c>
      <c r="I265" s="13">
        <v>0</v>
      </c>
      <c r="J265" s="13">
        <v>0</v>
      </c>
      <c r="K265" s="13">
        <v>140000</v>
      </c>
      <c r="L265" s="13">
        <f>L264+Table1[[#This Row],[LR number]]-Table1[[#This Row],[Sales Returns]]-Table1[[#This Row],[AR/AP]]</f>
        <v>3465683.9</v>
      </c>
      <c r="M265" s="22" t="s">
        <v>1138</v>
      </c>
      <c r="N265" s="14"/>
      <c r="O265" s="14"/>
      <c r="P265" s="14">
        <f>Table1[[#This Row],[Sale return in MRP
(B)]]*25%</f>
        <v>0</v>
      </c>
      <c r="Q265" s="14"/>
      <c r="R265" s="14"/>
    </row>
    <row r="266" ht="15.75" hidden="1" spans="1:18">
      <c r="A266" s="10" t="s">
        <v>1137</v>
      </c>
      <c r="B266" s="10" t="s">
        <v>12</v>
      </c>
      <c r="C266" s="11" t="s">
        <v>277</v>
      </c>
      <c r="D266" s="12">
        <v>44971</v>
      </c>
      <c r="E266" s="13">
        <v>89733.75</v>
      </c>
      <c r="F266" s="13">
        <v>0</v>
      </c>
      <c r="G266" s="13">
        <v>0</v>
      </c>
      <c r="H266" s="13">
        <f t="shared" si="14"/>
        <v>4301452.66</v>
      </c>
      <c r="I266" s="13">
        <v>89733.75</v>
      </c>
      <c r="J266" s="13">
        <v>0</v>
      </c>
      <c r="K266" s="13">
        <v>0</v>
      </c>
      <c r="L266" s="13">
        <f>L265+Table1[[#This Row],[LR number]]-Table1[[#This Row],[Sales Returns]]-Table1[[#This Row],[AR/AP]]</f>
        <v>3555417.65</v>
      </c>
      <c r="M266" s="22" t="s">
        <v>1138</v>
      </c>
      <c r="N266" s="14"/>
      <c r="O266" s="14"/>
      <c r="P266" s="14">
        <f>Table1[[#This Row],[Sale return in MRP
(B)]]*25%</f>
        <v>0</v>
      </c>
      <c r="Q266" s="14"/>
      <c r="R266" s="14"/>
    </row>
    <row r="267" ht="15.75" hidden="1" spans="1:18">
      <c r="A267" s="10" t="s">
        <v>1137</v>
      </c>
      <c r="B267" s="10" t="s">
        <v>15</v>
      </c>
      <c r="C267" s="11" t="s">
        <v>278</v>
      </c>
      <c r="D267" s="12">
        <v>44971</v>
      </c>
      <c r="E267" s="13">
        <v>0</v>
      </c>
      <c r="F267" s="13">
        <v>0</v>
      </c>
      <c r="G267" s="13">
        <v>100000</v>
      </c>
      <c r="H267" s="13">
        <f t="shared" si="14"/>
        <v>4201452.66</v>
      </c>
      <c r="I267" s="13">
        <v>0</v>
      </c>
      <c r="J267" s="13">
        <v>0</v>
      </c>
      <c r="K267" s="13">
        <v>100000</v>
      </c>
      <c r="L267" s="13">
        <f>L266+Table1[[#This Row],[LR number]]-Table1[[#This Row],[Sales Returns]]-Table1[[#This Row],[AR/AP]]</f>
        <v>3455417.65</v>
      </c>
      <c r="M267" s="22" t="s">
        <v>1138</v>
      </c>
      <c r="N267" s="14"/>
      <c r="O267" s="14"/>
      <c r="P267" s="14">
        <f>Table1[[#This Row],[Sale return in MRP
(B)]]*25%</f>
        <v>0</v>
      </c>
      <c r="Q267" s="14"/>
      <c r="R267" s="14"/>
    </row>
    <row r="268" ht="15.75" hidden="1" spans="1:18">
      <c r="A268" s="10" t="s">
        <v>1137</v>
      </c>
      <c r="B268" s="10" t="s">
        <v>33</v>
      </c>
      <c r="C268" s="11" t="s">
        <v>279</v>
      </c>
      <c r="D268" s="12">
        <v>44972</v>
      </c>
      <c r="E268" s="13">
        <v>0</v>
      </c>
      <c r="F268" s="13">
        <v>60099.85</v>
      </c>
      <c r="G268" s="13">
        <v>0</v>
      </c>
      <c r="H268" s="13">
        <f t="shared" si="14"/>
        <v>4141352.81</v>
      </c>
      <c r="I268" s="13">
        <v>0</v>
      </c>
      <c r="J268" s="13">
        <v>60099.85</v>
      </c>
      <c r="K268" s="13">
        <v>0</v>
      </c>
      <c r="L268" s="13">
        <f>L267+Table1[[#This Row],[LR number]]-Table1[[#This Row],[Sales Returns]]-Table1[[#This Row],[AR/AP]]</f>
        <v>3395317.8</v>
      </c>
      <c r="M268" s="22" t="s">
        <v>1138</v>
      </c>
      <c r="N268" s="14"/>
      <c r="O268" s="14"/>
      <c r="P268" s="14">
        <f>Table1[[#This Row],[Sale return in MRP
(B)]]*25%</f>
        <v>0</v>
      </c>
      <c r="Q268" s="14"/>
      <c r="R268" s="14"/>
    </row>
    <row r="269" ht="15.75" hidden="1" spans="1:18">
      <c r="A269" s="10" t="s">
        <v>1137</v>
      </c>
      <c r="B269" s="10" t="s">
        <v>15</v>
      </c>
      <c r="C269" s="11" t="s">
        <v>280</v>
      </c>
      <c r="D269" s="12">
        <v>44973</v>
      </c>
      <c r="E269" s="13">
        <v>0</v>
      </c>
      <c r="F269" s="13">
        <v>0</v>
      </c>
      <c r="G269" s="13">
        <v>100000</v>
      </c>
      <c r="H269" s="13">
        <f t="shared" si="14"/>
        <v>4041352.81</v>
      </c>
      <c r="I269" s="13">
        <v>0</v>
      </c>
      <c r="J269" s="13">
        <v>0</v>
      </c>
      <c r="K269" s="13">
        <v>100000</v>
      </c>
      <c r="L269" s="13">
        <f>L268+Table1[[#This Row],[LR number]]-Table1[[#This Row],[Sales Returns]]-Table1[[#This Row],[AR/AP]]</f>
        <v>3295317.8</v>
      </c>
      <c r="M269" s="22" t="s">
        <v>1138</v>
      </c>
      <c r="N269" s="14"/>
      <c r="O269" s="14"/>
      <c r="P269" s="14">
        <f>Table1[[#This Row],[Sale return in MRP
(B)]]*25%</f>
        <v>0</v>
      </c>
      <c r="Q269" s="14"/>
      <c r="R269" s="14"/>
    </row>
    <row r="270" ht="15.75" hidden="1" spans="1:18">
      <c r="A270" s="10" t="s">
        <v>1137</v>
      </c>
      <c r="B270" s="10" t="s">
        <v>12</v>
      </c>
      <c r="C270" s="11" t="s">
        <v>281</v>
      </c>
      <c r="D270" s="12">
        <v>44973</v>
      </c>
      <c r="E270" s="13">
        <v>137141.17</v>
      </c>
      <c r="F270" s="13">
        <v>0</v>
      </c>
      <c r="G270" s="13">
        <v>0</v>
      </c>
      <c r="H270" s="13">
        <f t="shared" si="14"/>
        <v>4178493.98</v>
      </c>
      <c r="I270" s="13">
        <v>137141.17</v>
      </c>
      <c r="J270" s="13">
        <v>0</v>
      </c>
      <c r="K270" s="13">
        <v>0</v>
      </c>
      <c r="L270" s="13">
        <f>L269+Table1[[#This Row],[LR number]]-Table1[[#This Row],[Sales Returns]]-Table1[[#This Row],[AR/AP]]</f>
        <v>3432458.97</v>
      </c>
      <c r="M270" s="22" t="s">
        <v>1138</v>
      </c>
      <c r="N270" s="14"/>
      <c r="O270" s="14"/>
      <c r="P270" s="14">
        <f>Table1[[#This Row],[Sale return in MRP
(B)]]*25%</f>
        <v>0</v>
      </c>
      <c r="Q270" s="14"/>
      <c r="R270" s="14"/>
    </row>
    <row r="271" ht="15.75" hidden="1" spans="1:18">
      <c r="A271" s="10" t="s">
        <v>1137</v>
      </c>
      <c r="B271" s="10" t="s">
        <v>15</v>
      </c>
      <c r="C271" s="11" t="s">
        <v>282</v>
      </c>
      <c r="D271" s="12">
        <v>44974</v>
      </c>
      <c r="E271" s="13">
        <v>0</v>
      </c>
      <c r="F271" s="13">
        <v>0</v>
      </c>
      <c r="G271" s="13">
        <v>100000</v>
      </c>
      <c r="H271" s="13">
        <f t="shared" si="14"/>
        <v>4078493.98</v>
      </c>
      <c r="I271" s="13">
        <v>0</v>
      </c>
      <c r="J271" s="13">
        <v>0</v>
      </c>
      <c r="K271" s="13">
        <v>100000</v>
      </c>
      <c r="L271" s="13">
        <f>L270+Table1[[#This Row],[LR number]]-Table1[[#This Row],[Sales Returns]]-Table1[[#This Row],[AR/AP]]</f>
        <v>3332458.97</v>
      </c>
      <c r="M271" s="22" t="s">
        <v>1138</v>
      </c>
      <c r="N271" s="14"/>
      <c r="O271" s="14"/>
      <c r="P271" s="14">
        <f>Table1[[#This Row],[Sale return in MRP
(B)]]*25%</f>
        <v>0</v>
      </c>
      <c r="Q271" s="14"/>
      <c r="R271" s="14"/>
    </row>
    <row r="272" ht="15.75" hidden="1" spans="1:18">
      <c r="A272" s="10" t="s">
        <v>1137</v>
      </c>
      <c r="B272" s="10" t="s">
        <v>15</v>
      </c>
      <c r="C272" s="11" t="s">
        <v>283</v>
      </c>
      <c r="D272" s="12">
        <v>44977</v>
      </c>
      <c r="E272" s="13">
        <v>0</v>
      </c>
      <c r="F272" s="13">
        <v>0</v>
      </c>
      <c r="G272" s="13">
        <v>100000</v>
      </c>
      <c r="H272" s="13">
        <f t="shared" si="14"/>
        <v>3978493.98</v>
      </c>
      <c r="I272" s="13">
        <v>0</v>
      </c>
      <c r="J272" s="13">
        <v>0</v>
      </c>
      <c r="K272" s="13">
        <v>100000</v>
      </c>
      <c r="L272" s="13">
        <f>L271+Table1[[#This Row],[LR number]]-Table1[[#This Row],[Sales Returns]]-Table1[[#This Row],[AR/AP]]</f>
        <v>3232458.97</v>
      </c>
      <c r="M272" s="22" t="s">
        <v>1138</v>
      </c>
      <c r="N272" s="14"/>
      <c r="O272" s="14"/>
      <c r="P272" s="14">
        <f>Table1[[#This Row],[Sale return in MRP
(B)]]*25%</f>
        <v>0</v>
      </c>
      <c r="Q272" s="14"/>
      <c r="R272" s="14"/>
    </row>
    <row r="273" ht="15.75" hidden="1" spans="1:18">
      <c r="A273" s="10" t="s">
        <v>1137</v>
      </c>
      <c r="B273" s="10" t="s">
        <v>12</v>
      </c>
      <c r="C273" s="11" t="s">
        <v>284</v>
      </c>
      <c r="D273" s="12">
        <v>44977</v>
      </c>
      <c r="E273" s="13">
        <v>51896.5</v>
      </c>
      <c r="F273" s="13">
        <v>0</v>
      </c>
      <c r="G273" s="13">
        <v>0</v>
      </c>
      <c r="H273" s="13">
        <f t="shared" si="14"/>
        <v>4030390.48</v>
      </c>
      <c r="I273" s="13">
        <v>51896.5</v>
      </c>
      <c r="J273" s="13">
        <v>0</v>
      </c>
      <c r="K273" s="13">
        <v>0</v>
      </c>
      <c r="L273" s="13">
        <f>L272+Table1[[#This Row],[LR number]]-Table1[[#This Row],[Sales Returns]]-Table1[[#This Row],[AR/AP]]</f>
        <v>3284355.47</v>
      </c>
      <c r="M273" s="22" t="s">
        <v>1138</v>
      </c>
      <c r="N273" s="14"/>
      <c r="O273" s="14"/>
      <c r="P273" s="14">
        <f>Table1[[#This Row],[Sale return in MRP
(B)]]*25%</f>
        <v>0</v>
      </c>
      <c r="Q273" s="14"/>
      <c r="R273" s="14"/>
    </row>
    <row r="274" ht="15.75" hidden="1" spans="1:18">
      <c r="A274" s="10" t="s">
        <v>1137</v>
      </c>
      <c r="B274" s="10" t="s">
        <v>12</v>
      </c>
      <c r="C274" s="11" t="s">
        <v>285</v>
      </c>
      <c r="D274" s="12">
        <v>44979</v>
      </c>
      <c r="E274" s="13">
        <v>43652.5</v>
      </c>
      <c r="F274" s="13">
        <v>0</v>
      </c>
      <c r="G274" s="13">
        <v>0</v>
      </c>
      <c r="H274" s="13">
        <f t="shared" si="14"/>
        <v>4074042.98</v>
      </c>
      <c r="I274" s="13">
        <v>43652.5</v>
      </c>
      <c r="J274" s="13">
        <v>0</v>
      </c>
      <c r="K274" s="13">
        <v>0</v>
      </c>
      <c r="L274" s="13">
        <f>L273+Table1[[#This Row],[LR number]]-Table1[[#This Row],[Sales Returns]]-Table1[[#This Row],[AR/AP]]</f>
        <v>3328007.97</v>
      </c>
      <c r="M274" s="22" t="s">
        <v>1138</v>
      </c>
      <c r="N274" s="14"/>
      <c r="O274" s="14"/>
      <c r="P274" s="14">
        <f>Table1[[#This Row],[Sale return in MRP
(B)]]*25%</f>
        <v>0</v>
      </c>
      <c r="Q274" s="14"/>
      <c r="R274" s="14"/>
    </row>
    <row r="275" ht="15.75" hidden="1" spans="1:18">
      <c r="A275" s="10" t="s">
        <v>1137</v>
      </c>
      <c r="B275" s="10" t="s">
        <v>15</v>
      </c>
      <c r="C275" s="11" t="s">
        <v>286</v>
      </c>
      <c r="D275" s="12">
        <v>44979</v>
      </c>
      <c r="E275" s="13">
        <v>0</v>
      </c>
      <c r="F275" s="13">
        <v>0</v>
      </c>
      <c r="G275" s="13">
        <v>100000</v>
      </c>
      <c r="H275" s="13">
        <f t="shared" si="14"/>
        <v>3974042.98</v>
      </c>
      <c r="I275" s="13">
        <v>0</v>
      </c>
      <c r="J275" s="13">
        <v>0</v>
      </c>
      <c r="K275" s="13">
        <v>100000</v>
      </c>
      <c r="L275" s="13">
        <f>L274+Table1[[#This Row],[LR number]]-Table1[[#This Row],[Sales Returns]]-Table1[[#This Row],[AR/AP]]</f>
        <v>3228007.97</v>
      </c>
      <c r="M275" s="22" t="s">
        <v>1138</v>
      </c>
      <c r="N275" s="14"/>
      <c r="O275" s="14"/>
      <c r="P275" s="14">
        <f>Table1[[#This Row],[Sale return in MRP
(B)]]*25%</f>
        <v>0</v>
      </c>
      <c r="Q275" s="14"/>
      <c r="R275" s="14"/>
    </row>
    <row r="276" ht="15.75" hidden="1" spans="1:18">
      <c r="A276" s="10" t="s">
        <v>1137</v>
      </c>
      <c r="B276" s="10" t="s">
        <v>12</v>
      </c>
      <c r="C276" s="11" t="s">
        <v>287</v>
      </c>
      <c r="D276" s="12">
        <v>44981</v>
      </c>
      <c r="E276" s="13">
        <v>212958.8</v>
      </c>
      <c r="F276" s="13">
        <v>0</v>
      </c>
      <c r="G276" s="13">
        <v>0</v>
      </c>
      <c r="H276" s="13">
        <f t="shared" si="14"/>
        <v>4187001.78</v>
      </c>
      <c r="I276" s="13">
        <v>212958.8</v>
      </c>
      <c r="J276" s="13">
        <v>0</v>
      </c>
      <c r="K276" s="13">
        <v>0</v>
      </c>
      <c r="L276" s="13">
        <f>L275+Table1[[#This Row],[LR number]]-Table1[[#This Row],[Sales Returns]]-Table1[[#This Row],[AR/AP]]</f>
        <v>3440966.77</v>
      </c>
      <c r="M276" s="22" t="s">
        <v>1138</v>
      </c>
      <c r="N276" s="14"/>
      <c r="O276" s="14"/>
      <c r="P276" s="14">
        <f>Table1[[#This Row],[Sale return in MRP
(B)]]*25%</f>
        <v>0</v>
      </c>
      <c r="Q276" s="14"/>
      <c r="R276" s="14"/>
    </row>
    <row r="277" ht="15.75" hidden="1" spans="1:18">
      <c r="A277" s="10" t="s">
        <v>1137</v>
      </c>
      <c r="B277" s="10" t="s">
        <v>12</v>
      </c>
      <c r="C277" s="11" t="s">
        <v>288</v>
      </c>
      <c r="D277" s="12">
        <v>44982</v>
      </c>
      <c r="E277" s="13">
        <v>73056.4</v>
      </c>
      <c r="F277" s="13">
        <v>0</v>
      </c>
      <c r="G277" s="13">
        <v>0</v>
      </c>
      <c r="H277" s="13">
        <f t="shared" si="14"/>
        <v>4260058.18</v>
      </c>
      <c r="I277" s="13">
        <v>73056.4</v>
      </c>
      <c r="J277" s="13">
        <v>0</v>
      </c>
      <c r="K277" s="13">
        <v>0</v>
      </c>
      <c r="L277" s="13">
        <f>L276+Table1[[#This Row],[LR number]]-Table1[[#This Row],[Sales Returns]]-Table1[[#This Row],[AR/AP]]</f>
        <v>3514023.17</v>
      </c>
      <c r="M277" s="22" t="s">
        <v>1138</v>
      </c>
      <c r="N277" s="14"/>
      <c r="O277" s="14"/>
      <c r="P277" s="14">
        <f>Table1[[#This Row],[Sale return in MRP
(B)]]*25%</f>
        <v>0</v>
      </c>
      <c r="Q277" s="14"/>
      <c r="R277" s="14"/>
    </row>
    <row r="278" ht="15.75" hidden="1" spans="1:18">
      <c r="A278" s="10" t="s">
        <v>1137</v>
      </c>
      <c r="B278" s="10" t="s">
        <v>15</v>
      </c>
      <c r="C278" s="11" t="s">
        <v>289</v>
      </c>
      <c r="D278" s="12">
        <v>44984</v>
      </c>
      <c r="E278" s="13">
        <v>0</v>
      </c>
      <c r="F278" s="13">
        <v>0</v>
      </c>
      <c r="G278" s="13">
        <v>100000</v>
      </c>
      <c r="H278" s="13">
        <f t="shared" si="14"/>
        <v>4160058.18</v>
      </c>
      <c r="I278" s="13">
        <v>0</v>
      </c>
      <c r="J278" s="13">
        <v>0</v>
      </c>
      <c r="K278" s="13">
        <v>100000</v>
      </c>
      <c r="L278" s="13">
        <f>L277+Table1[[#This Row],[LR number]]-Table1[[#This Row],[Sales Returns]]-Table1[[#This Row],[AR/AP]]</f>
        <v>3414023.17</v>
      </c>
      <c r="M278" s="22" t="s">
        <v>1138</v>
      </c>
      <c r="N278" s="14"/>
      <c r="O278" s="14"/>
      <c r="P278" s="14">
        <f>Table1[[#This Row],[Sale return in MRP
(B)]]*25%</f>
        <v>0</v>
      </c>
      <c r="Q278" s="14"/>
      <c r="R278" s="14"/>
    </row>
    <row r="279" ht="15.75" hidden="1" spans="1:18">
      <c r="A279" s="10" t="s">
        <v>1137</v>
      </c>
      <c r="B279" s="10" t="s">
        <v>12</v>
      </c>
      <c r="C279" s="11" t="s">
        <v>290</v>
      </c>
      <c r="D279" s="12">
        <v>44986</v>
      </c>
      <c r="E279" s="13">
        <v>221872.57</v>
      </c>
      <c r="F279" s="13">
        <v>0</v>
      </c>
      <c r="G279" s="13">
        <v>0</v>
      </c>
      <c r="H279" s="13">
        <f t="shared" si="14"/>
        <v>4381930.75</v>
      </c>
      <c r="I279" s="13">
        <v>221872.57</v>
      </c>
      <c r="J279" s="13">
        <v>0</v>
      </c>
      <c r="K279" s="13">
        <v>0</v>
      </c>
      <c r="L279" s="13">
        <f>L278+Table1[[#This Row],[LR number]]-Table1[[#This Row],[Sales Returns]]-Table1[[#This Row],[AR/AP]]</f>
        <v>3635895.74</v>
      </c>
      <c r="M279" s="22" t="s">
        <v>1138</v>
      </c>
      <c r="N279" s="14"/>
      <c r="O279" s="14"/>
      <c r="P279" s="14">
        <f>Table1[[#This Row],[Sale return in MRP
(B)]]*25%</f>
        <v>0</v>
      </c>
      <c r="Q279" s="14"/>
      <c r="R279" s="14"/>
    </row>
    <row r="280" ht="15.75" hidden="1" spans="1:18">
      <c r="A280" s="10" t="s">
        <v>1137</v>
      </c>
      <c r="B280" s="10" t="s">
        <v>15</v>
      </c>
      <c r="C280" s="11" t="s">
        <v>291</v>
      </c>
      <c r="D280" s="12">
        <v>44986</v>
      </c>
      <c r="E280" s="13">
        <v>0</v>
      </c>
      <c r="F280" s="13">
        <v>0</v>
      </c>
      <c r="G280" s="13">
        <v>100000</v>
      </c>
      <c r="H280" s="13">
        <f t="shared" si="14"/>
        <v>4281930.75</v>
      </c>
      <c r="I280" s="13">
        <v>0</v>
      </c>
      <c r="J280" s="13">
        <v>0</v>
      </c>
      <c r="K280" s="13">
        <v>100000</v>
      </c>
      <c r="L280" s="13">
        <f>L279+Table1[[#This Row],[LR number]]-Table1[[#This Row],[Sales Returns]]-Table1[[#This Row],[AR/AP]]</f>
        <v>3535895.74</v>
      </c>
      <c r="M280" s="22" t="s">
        <v>1138</v>
      </c>
      <c r="N280" s="14"/>
      <c r="O280" s="14"/>
      <c r="P280" s="14">
        <f>Table1[[#This Row],[Sale return in MRP
(B)]]*25%</f>
        <v>0</v>
      </c>
      <c r="Q280" s="14"/>
      <c r="R280" s="14"/>
    </row>
    <row r="281" ht="15.75" hidden="1" spans="1:18">
      <c r="A281" s="10" t="s">
        <v>1137</v>
      </c>
      <c r="B281" s="10" t="s">
        <v>12</v>
      </c>
      <c r="C281" s="11" t="s">
        <v>292</v>
      </c>
      <c r="D281" s="12">
        <v>44988</v>
      </c>
      <c r="E281" s="13">
        <v>235406.58</v>
      </c>
      <c r="F281" s="13">
        <v>0</v>
      </c>
      <c r="G281" s="13">
        <v>0</v>
      </c>
      <c r="H281" s="13">
        <f t="shared" si="14"/>
        <v>4517337.33</v>
      </c>
      <c r="I281" s="13">
        <v>235406.58</v>
      </c>
      <c r="J281" s="13">
        <v>0</v>
      </c>
      <c r="K281" s="13">
        <v>0</v>
      </c>
      <c r="L281" s="13">
        <f>L280+Table1[[#This Row],[LR number]]-Table1[[#This Row],[Sales Returns]]-Table1[[#This Row],[AR/AP]]</f>
        <v>3771302.32</v>
      </c>
      <c r="M281" s="22" t="s">
        <v>1138</v>
      </c>
      <c r="N281" s="14"/>
      <c r="O281" s="14"/>
      <c r="P281" s="14">
        <f>Table1[[#This Row],[Sale return in MRP
(B)]]*25%</f>
        <v>0</v>
      </c>
      <c r="Q281" s="14"/>
      <c r="R281" s="14"/>
    </row>
    <row r="282" ht="15.75" hidden="1" spans="1:18">
      <c r="A282" s="10" t="s">
        <v>1137</v>
      </c>
      <c r="B282" s="10" t="s">
        <v>12</v>
      </c>
      <c r="C282" s="11" t="s">
        <v>293</v>
      </c>
      <c r="D282" s="12">
        <v>44991</v>
      </c>
      <c r="E282" s="13">
        <v>159212.46</v>
      </c>
      <c r="F282" s="13">
        <v>0</v>
      </c>
      <c r="G282" s="13">
        <v>0</v>
      </c>
      <c r="H282" s="13">
        <f t="shared" si="14"/>
        <v>4676549.79</v>
      </c>
      <c r="I282" s="13">
        <v>159212.46</v>
      </c>
      <c r="J282" s="13">
        <v>0</v>
      </c>
      <c r="K282" s="13">
        <v>0</v>
      </c>
      <c r="L282" s="13">
        <f>L281+Table1[[#This Row],[LR number]]-Table1[[#This Row],[Sales Returns]]-Table1[[#This Row],[AR/AP]]</f>
        <v>3930514.78</v>
      </c>
      <c r="M282" s="22" t="s">
        <v>1138</v>
      </c>
      <c r="N282" s="14"/>
      <c r="O282" s="14"/>
      <c r="P282" s="14">
        <f>Table1[[#This Row],[Sale return in MRP
(B)]]*25%</f>
        <v>0</v>
      </c>
      <c r="Q282" s="14"/>
      <c r="R282" s="14"/>
    </row>
    <row r="283" ht="15.75" hidden="1" spans="1:18">
      <c r="A283" s="10" t="s">
        <v>1137</v>
      </c>
      <c r="B283" s="10" t="s">
        <v>15</v>
      </c>
      <c r="C283" s="11" t="s">
        <v>294</v>
      </c>
      <c r="D283" s="12">
        <v>44991</v>
      </c>
      <c r="E283" s="13">
        <v>0</v>
      </c>
      <c r="F283" s="13">
        <v>0</v>
      </c>
      <c r="G283" s="13">
        <v>100000</v>
      </c>
      <c r="H283" s="13">
        <f t="shared" si="14"/>
        <v>4576549.79</v>
      </c>
      <c r="I283" s="13">
        <v>0</v>
      </c>
      <c r="J283" s="13">
        <v>0</v>
      </c>
      <c r="K283" s="13">
        <v>100000</v>
      </c>
      <c r="L283" s="13">
        <f>L282+Table1[[#This Row],[LR number]]-Table1[[#This Row],[Sales Returns]]-Table1[[#This Row],[AR/AP]]</f>
        <v>3830514.78</v>
      </c>
      <c r="M283" s="22" t="s">
        <v>1138</v>
      </c>
      <c r="N283" s="14"/>
      <c r="O283" s="14"/>
      <c r="P283" s="14">
        <f>Table1[[#This Row],[Sale return in MRP
(B)]]*25%</f>
        <v>0</v>
      </c>
      <c r="Q283" s="14"/>
      <c r="R283" s="14"/>
    </row>
    <row r="284" ht="15.75" hidden="1" spans="1:18">
      <c r="A284" s="10" t="s">
        <v>1137</v>
      </c>
      <c r="B284" s="10" t="s">
        <v>12</v>
      </c>
      <c r="C284" s="11" t="s">
        <v>295</v>
      </c>
      <c r="D284" s="12">
        <v>44993</v>
      </c>
      <c r="E284" s="13">
        <v>75368.38</v>
      </c>
      <c r="F284" s="13">
        <v>0</v>
      </c>
      <c r="G284" s="13">
        <v>0</v>
      </c>
      <c r="H284" s="13">
        <f t="shared" si="14"/>
        <v>4651918.17</v>
      </c>
      <c r="I284" s="13">
        <v>75368.38</v>
      </c>
      <c r="J284" s="13">
        <v>0</v>
      </c>
      <c r="K284" s="13">
        <v>0</v>
      </c>
      <c r="L284" s="13">
        <f>L283+Table1[[#This Row],[LR number]]-Table1[[#This Row],[Sales Returns]]-Table1[[#This Row],[AR/AP]]</f>
        <v>3905883.16</v>
      </c>
      <c r="M284" s="22" t="s">
        <v>1138</v>
      </c>
      <c r="N284" s="14"/>
      <c r="O284" s="14"/>
      <c r="P284" s="14">
        <f>Table1[[#This Row],[Sale return in MRP
(B)]]*25%</f>
        <v>0</v>
      </c>
      <c r="Q284" s="14"/>
      <c r="R284" s="14"/>
    </row>
    <row r="285" ht="15.75" hidden="1" spans="1:18">
      <c r="A285" s="10" t="s">
        <v>1137</v>
      </c>
      <c r="B285" s="10" t="s">
        <v>15</v>
      </c>
      <c r="C285" s="11" t="s">
        <v>296</v>
      </c>
      <c r="D285" s="12">
        <v>44998</v>
      </c>
      <c r="E285" s="13">
        <v>0</v>
      </c>
      <c r="F285" s="13">
        <v>0</v>
      </c>
      <c r="G285" s="13">
        <v>100000</v>
      </c>
      <c r="H285" s="13">
        <f t="shared" si="14"/>
        <v>4551918.17</v>
      </c>
      <c r="I285" s="13">
        <v>0</v>
      </c>
      <c r="J285" s="13">
        <v>0</v>
      </c>
      <c r="K285" s="13">
        <v>100000</v>
      </c>
      <c r="L285" s="13">
        <f>L284+Table1[[#This Row],[LR number]]-Table1[[#This Row],[Sales Returns]]-Table1[[#This Row],[AR/AP]]</f>
        <v>3805883.16</v>
      </c>
      <c r="M285" s="22" t="s">
        <v>1138</v>
      </c>
      <c r="N285" s="14"/>
      <c r="O285" s="14"/>
      <c r="P285" s="14">
        <f>Table1[[#This Row],[Sale return in MRP
(B)]]*25%</f>
        <v>0</v>
      </c>
      <c r="Q285" s="14"/>
      <c r="R285" s="14"/>
    </row>
    <row r="286" ht="15.75" hidden="1" spans="1:18">
      <c r="A286" s="10" t="s">
        <v>1137</v>
      </c>
      <c r="B286" s="10" t="s">
        <v>12</v>
      </c>
      <c r="C286" s="11" t="s">
        <v>297</v>
      </c>
      <c r="D286" s="12">
        <v>44999</v>
      </c>
      <c r="E286" s="13">
        <v>186581.92</v>
      </c>
      <c r="F286" s="13">
        <v>0</v>
      </c>
      <c r="G286" s="13">
        <v>0</v>
      </c>
      <c r="H286" s="13">
        <f t="shared" si="14"/>
        <v>4738500.09</v>
      </c>
      <c r="I286" s="13">
        <v>186581.92</v>
      </c>
      <c r="J286" s="13">
        <v>0</v>
      </c>
      <c r="K286" s="13">
        <v>0</v>
      </c>
      <c r="L286" s="13">
        <f>L285+Table1[[#This Row],[LR number]]-Table1[[#This Row],[Sales Returns]]-Table1[[#This Row],[AR/AP]]</f>
        <v>3992465.08</v>
      </c>
      <c r="M286" s="22" t="s">
        <v>1138</v>
      </c>
      <c r="N286" s="14"/>
      <c r="O286" s="14"/>
      <c r="P286" s="14">
        <f>Table1[[#This Row],[Sale return in MRP
(B)]]*25%</f>
        <v>0</v>
      </c>
      <c r="Q286" s="14"/>
      <c r="R286" s="14"/>
    </row>
    <row r="287" ht="15.75" hidden="1" spans="1:18">
      <c r="A287" s="10" t="s">
        <v>1137</v>
      </c>
      <c r="B287" s="10" t="s">
        <v>12</v>
      </c>
      <c r="C287" s="11" t="s">
        <v>298</v>
      </c>
      <c r="D287" s="12">
        <v>45002</v>
      </c>
      <c r="E287" s="13">
        <v>268181.35</v>
      </c>
      <c r="F287" s="13">
        <v>0</v>
      </c>
      <c r="G287" s="13">
        <v>0</v>
      </c>
      <c r="H287" s="13">
        <f t="shared" si="14"/>
        <v>5006681.44</v>
      </c>
      <c r="I287" s="13">
        <v>268181.35</v>
      </c>
      <c r="J287" s="13">
        <v>0</v>
      </c>
      <c r="K287" s="13">
        <v>0</v>
      </c>
      <c r="L287" s="13">
        <f>L286+Table1[[#This Row],[LR number]]-Table1[[#This Row],[Sales Returns]]-Table1[[#This Row],[AR/AP]]</f>
        <v>4260646.43</v>
      </c>
      <c r="M287" s="22" t="s">
        <v>1138</v>
      </c>
      <c r="N287" s="14"/>
      <c r="O287" s="14"/>
      <c r="P287" s="14">
        <f>Table1[[#This Row],[Sale return in MRP
(B)]]*25%</f>
        <v>0</v>
      </c>
      <c r="Q287" s="14"/>
      <c r="R287" s="14"/>
    </row>
    <row r="288" ht="15.75" hidden="1" spans="1:18">
      <c r="A288" s="10" t="s">
        <v>1137</v>
      </c>
      <c r="B288" s="10" t="s">
        <v>15</v>
      </c>
      <c r="C288" s="11" t="s">
        <v>299</v>
      </c>
      <c r="D288" s="12">
        <v>45002</v>
      </c>
      <c r="E288" s="13">
        <v>0</v>
      </c>
      <c r="F288" s="13">
        <v>0</v>
      </c>
      <c r="G288" s="13">
        <v>200000</v>
      </c>
      <c r="H288" s="13">
        <f t="shared" si="14"/>
        <v>4806681.44</v>
      </c>
      <c r="I288" s="13">
        <v>0</v>
      </c>
      <c r="J288" s="13">
        <v>0</v>
      </c>
      <c r="K288" s="13">
        <v>200000</v>
      </c>
      <c r="L288" s="13">
        <f>L287+Table1[[#This Row],[LR number]]-Table1[[#This Row],[Sales Returns]]-Table1[[#This Row],[AR/AP]]</f>
        <v>4060646.43</v>
      </c>
      <c r="M288" s="22" t="s">
        <v>1138</v>
      </c>
      <c r="N288" s="14"/>
      <c r="O288" s="14"/>
      <c r="P288" s="14">
        <f>Table1[[#This Row],[Sale return in MRP
(B)]]*25%</f>
        <v>0</v>
      </c>
      <c r="Q288" s="14"/>
      <c r="R288" s="14"/>
    </row>
    <row r="289" ht="15.75" hidden="1" spans="1:18">
      <c r="A289" s="25" t="s">
        <v>1137</v>
      </c>
      <c r="B289" s="25" t="s">
        <v>15</v>
      </c>
      <c r="C289" s="26" t="s">
        <v>300</v>
      </c>
      <c r="D289" s="27">
        <v>45005</v>
      </c>
      <c r="E289" s="13">
        <v>0</v>
      </c>
      <c r="F289" s="13">
        <v>0</v>
      </c>
      <c r="G289" s="13">
        <v>100000</v>
      </c>
      <c r="H289" s="13">
        <f t="shared" si="14"/>
        <v>4706681.44</v>
      </c>
      <c r="I289" s="33">
        <v>0</v>
      </c>
      <c r="J289" s="33">
        <v>0</v>
      </c>
      <c r="K289" s="33">
        <v>100000</v>
      </c>
      <c r="L289" s="33">
        <f>L288+Table1[[#This Row],[LR number]]-Table1[[#This Row],[Sales Returns]]-Table1[[#This Row],[AR/AP]]</f>
        <v>3960646.43</v>
      </c>
      <c r="M289" s="22" t="s">
        <v>1138</v>
      </c>
      <c r="N289" s="34"/>
      <c r="O289" s="34"/>
      <c r="P289" s="34">
        <f>Table1[[#This Row],[Sale return in MRP
(B)]]*25%</f>
        <v>0</v>
      </c>
      <c r="Q289" s="34"/>
      <c r="R289" s="34"/>
    </row>
    <row r="290" ht="15.75" spans="1:18">
      <c r="A290" s="10" t="s">
        <v>1137</v>
      </c>
      <c r="B290" s="10" t="s">
        <v>12</v>
      </c>
      <c r="C290" s="11" t="s">
        <v>301</v>
      </c>
      <c r="D290" s="12">
        <v>45007</v>
      </c>
      <c r="E290" s="28">
        <v>112672.49</v>
      </c>
      <c r="F290" s="13">
        <v>0</v>
      </c>
      <c r="G290" s="13">
        <v>0</v>
      </c>
      <c r="H290" s="29">
        <f t="shared" si="14"/>
        <v>4819353.93</v>
      </c>
      <c r="I290" s="13"/>
      <c r="J290" s="13"/>
      <c r="K290" s="13"/>
      <c r="L290" s="13">
        <f>L289+Table1[[#This Row],[LR number]]-Table1[[#This Row],[Sales Returns]]-Table1[[#This Row],[AR/AP]]</f>
        <v>3960646.43</v>
      </c>
      <c r="M290" s="14" t="s">
        <v>1139</v>
      </c>
      <c r="N290" s="13">
        <f>E290</f>
        <v>112672.49</v>
      </c>
      <c r="O290" s="13">
        <f t="shared" ref="O290" si="15">F290</f>
        <v>0</v>
      </c>
      <c r="P290" s="13">
        <f>Table1[[#This Row],[Sale return in MRP
(B)]]*25%</f>
        <v>0</v>
      </c>
      <c r="Q290" s="13">
        <f t="shared" ref="Q290" si="16">G290</f>
        <v>0</v>
      </c>
      <c r="R290" s="14"/>
    </row>
    <row r="291" ht="15.75" hidden="1" spans="1:18">
      <c r="A291" s="30" t="s">
        <v>1137</v>
      </c>
      <c r="B291" s="30" t="s">
        <v>12</v>
      </c>
      <c r="C291" s="31" t="s">
        <v>302</v>
      </c>
      <c r="D291" s="32">
        <v>45008</v>
      </c>
      <c r="E291" s="13">
        <v>228637.73</v>
      </c>
      <c r="F291" s="13">
        <v>0</v>
      </c>
      <c r="G291" s="13">
        <v>0</v>
      </c>
      <c r="H291" s="13">
        <f t="shared" si="14"/>
        <v>5047991.66</v>
      </c>
      <c r="I291" s="35">
        <v>228637.73</v>
      </c>
      <c r="J291" s="35">
        <v>0</v>
      </c>
      <c r="K291" s="35">
        <v>0</v>
      </c>
      <c r="L291" s="35">
        <f>L290+Table1[[#This Row],[LR number]]-Table1[[#This Row],[Sales Returns]]-Table1[[#This Row],[AR/AP]]</f>
        <v>4189284.16</v>
      </c>
      <c r="M291" s="22" t="s">
        <v>1138</v>
      </c>
      <c r="N291" s="36"/>
      <c r="O291" s="36"/>
      <c r="P291" s="36">
        <f>Table1[[#This Row],[Sale return in MRP
(B)]]*25%</f>
        <v>0</v>
      </c>
      <c r="Q291" s="36"/>
      <c r="R291" s="36"/>
    </row>
    <row r="292" ht="15.75" hidden="1" spans="1:18">
      <c r="A292" s="10" t="s">
        <v>1137</v>
      </c>
      <c r="B292" s="10" t="s">
        <v>15</v>
      </c>
      <c r="C292" s="11" t="s">
        <v>303</v>
      </c>
      <c r="D292" s="12">
        <v>45009</v>
      </c>
      <c r="E292" s="13">
        <v>0</v>
      </c>
      <c r="F292" s="13">
        <v>0</v>
      </c>
      <c r="G292" s="13">
        <v>100000</v>
      </c>
      <c r="H292" s="13">
        <f t="shared" si="14"/>
        <v>4947991.66</v>
      </c>
      <c r="I292" s="13">
        <v>0</v>
      </c>
      <c r="J292" s="13">
        <v>0</v>
      </c>
      <c r="K292" s="13">
        <v>100000</v>
      </c>
      <c r="L292" s="13">
        <f>L291+Table1[[#This Row],[LR number]]-Table1[[#This Row],[Sales Returns]]-Table1[[#This Row],[AR/AP]]</f>
        <v>4089284.16</v>
      </c>
      <c r="M292" s="22" t="s">
        <v>1138</v>
      </c>
      <c r="N292" s="14"/>
      <c r="O292" s="14"/>
      <c r="P292" s="14">
        <f>Table1[[#This Row],[Sale return in MRP
(B)]]*25%</f>
        <v>0</v>
      </c>
      <c r="Q292" s="14"/>
      <c r="R292" s="14"/>
    </row>
    <row r="293" ht="15.75" hidden="1" spans="1:18">
      <c r="A293" s="10" t="s">
        <v>1137</v>
      </c>
      <c r="B293" s="10" t="s">
        <v>15</v>
      </c>
      <c r="C293" s="11" t="s">
        <v>304</v>
      </c>
      <c r="D293" s="12">
        <v>45012</v>
      </c>
      <c r="E293" s="13">
        <v>0</v>
      </c>
      <c r="F293" s="13">
        <v>0</v>
      </c>
      <c r="G293" s="13">
        <v>100000</v>
      </c>
      <c r="H293" s="13">
        <f t="shared" si="14"/>
        <v>4847991.66</v>
      </c>
      <c r="I293" s="13">
        <v>0</v>
      </c>
      <c r="J293" s="13">
        <v>0</v>
      </c>
      <c r="K293" s="13">
        <v>100000</v>
      </c>
      <c r="L293" s="13">
        <f>L292+Table1[[#This Row],[LR number]]-Table1[[#This Row],[Sales Returns]]-Table1[[#This Row],[AR/AP]]</f>
        <v>3989284.16</v>
      </c>
      <c r="M293" s="22" t="s">
        <v>1138</v>
      </c>
      <c r="N293" s="14"/>
      <c r="O293" s="14"/>
      <c r="P293" s="14">
        <f>Table1[[#This Row],[Sale return in MRP
(B)]]*25%</f>
        <v>0</v>
      </c>
      <c r="Q293" s="14"/>
      <c r="R293" s="14"/>
    </row>
    <row r="294" ht="15.75" hidden="1" spans="1:18">
      <c r="A294" s="10" t="s">
        <v>1137</v>
      </c>
      <c r="B294" s="10" t="s">
        <v>12</v>
      </c>
      <c r="C294" s="11" t="s">
        <v>305</v>
      </c>
      <c r="D294" s="12">
        <v>45013</v>
      </c>
      <c r="E294" s="13">
        <v>47733.47</v>
      </c>
      <c r="F294" s="13">
        <v>0</v>
      </c>
      <c r="G294" s="13">
        <v>0</v>
      </c>
      <c r="H294" s="13">
        <f t="shared" si="14"/>
        <v>4895725.13</v>
      </c>
      <c r="I294" s="13">
        <v>47733.47</v>
      </c>
      <c r="J294" s="13">
        <v>0</v>
      </c>
      <c r="K294" s="13">
        <v>0</v>
      </c>
      <c r="L294" s="13">
        <f>L293+Table1[[#This Row],[LR number]]-Table1[[#This Row],[Sales Returns]]-Table1[[#This Row],[AR/AP]]</f>
        <v>4037017.63</v>
      </c>
      <c r="M294" s="22" t="s">
        <v>1138</v>
      </c>
      <c r="N294" s="14"/>
      <c r="O294" s="14"/>
      <c r="P294" s="14">
        <f>Table1[[#This Row],[Sale return in MRP
(B)]]*25%</f>
        <v>0</v>
      </c>
      <c r="Q294" s="14"/>
      <c r="R294" s="14"/>
    </row>
    <row r="295" ht="15.75" hidden="1" spans="1:18">
      <c r="A295" s="10" t="s">
        <v>1137</v>
      </c>
      <c r="B295" s="10" t="s">
        <v>15</v>
      </c>
      <c r="C295" s="11" t="s">
        <v>306</v>
      </c>
      <c r="D295" s="12">
        <v>45016</v>
      </c>
      <c r="E295" s="13">
        <v>0</v>
      </c>
      <c r="F295" s="13">
        <v>0</v>
      </c>
      <c r="G295" s="13">
        <v>100000</v>
      </c>
      <c r="H295" s="13">
        <f t="shared" si="14"/>
        <v>4795725.13</v>
      </c>
      <c r="I295" s="13">
        <v>0</v>
      </c>
      <c r="J295" s="13">
        <v>0</v>
      </c>
      <c r="K295" s="13">
        <v>100000</v>
      </c>
      <c r="L295" s="13">
        <f>L294+Table1[[#This Row],[LR number]]-Table1[[#This Row],[Sales Returns]]-Table1[[#This Row],[AR/AP]]</f>
        <v>3937017.63</v>
      </c>
      <c r="M295" s="22" t="s">
        <v>1138</v>
      </c>
      <c r="N295" s="14"/>
      <c r="O295" s="14"/>
      <c r="P295" s="14">
        <f>Table1[[#This Row],[Sale return in MRP
(B)]]*25%</f>
        <v>0</v>
      </c>
      <c r="Q295" s="14"/>
      <c r="R295" s="14"/>
    </row>
    <row r="296" ht="15.75" hidden="1" spans="1:18">
      <c r="A296" s="10" t="s">
        <v>1137</v>
      </c>
      <c r="B296" s="10" t="s">
        <v>307</v>
      </c>
      <c r="C296" s="11" t="s">
        <v>308</v>
      </c>
      <c r="D296" s="12">
        <v>45016</v>
      </c>
      <c r="E296" s="13">
        <v>0</v>
      </c>
      <c r="F296" s="13">
        <v>0</v>
      </c>
      <c r="G296" s="13">
        <v>0</v>
      </c>
      <c r="H296" s="13">
        <f t="shared" si="14"/>
        <v>4795725.13</v>
      </c>
      <c r="I296" s="13">
        <v>0</v>
      </c>
      <c r="J296" s="13">
        <v>0</v>
      </c>
      <c r="K296" s="13">
        <v>0</v>
      </c>
      <c r="L296" s="13">
        <f>L295+Table1[[#This Row],[LR number]]-Table1[[#This Row],[Sales Returns]]-Table1[[#This Row],[AR/AP]]</f>
        <v>3937017.63</v>
      </c>
      <c r="M296" s="22" t="s">
        <v>1138</v>
      </c>
      <c r="N296" s="14"/>
      <c r="O296" s="14"/>
      <c r="P296" s="14">
        <f>Table1[[#This Row],[Sale return in MRP
(B)]]*25%</f>
        <v>0</v>
      </c>
      <c r="Q296" s="14"/>
      <c r="R296" s="14"/>
    </row>
    <row r="297" ht="15.75" hidden="1" spans="1:18">
      <c r="A297" s="10" t="s">
        <v>1137</v>
      </c>
      <c r="B297" s="10" t="s">
        <v>309</v>
      </c>
      <c r="C297" s="11" t="s">
        <v>310</v>
      </c>
      <c r="D297" s="12">
        <v>45016</v>
      </c>
      <c r="E297" s="13">
        <v>0</v>
      </c>
      <c r="F297" s="13">
        <v>0</v>
      </c>
      <c r="G297" s="13">
        <v>0</v>
      </c>
      <c r="H297" s="13">
        <f t="shared" si="14"/>
        <v>4795725.13</v>
      </c>
      <c r="I297" s="13">
        <v>0</v>
      </c>
      <c r="J297" s="13">
        <v>0</v>
      </c>
      <c r="K297" s="13">
        <v>0</v>
      </c>
      <c r="L297" s="13">
        <f>L296+Table1[[#This Row],[LR number]]-Table1[[#This Row],[Sales Returns]]-Table1[[#This Row],[AR/AP]]</f>
        <v>3937017.63</v>
      </c>
      <c r="M297" s="22" t="s">
        <v>1138</v>
      </c>
      <c r="N297" s="14"/>
      <c r="O297" s="14"/>
      <c r="P297" s="14">
        <f>Table1[[#This Row],[Sale return in MRP
(B)]]*25%</f>
        <v>0</v>
      </c>
      <c r="Q297" s="14"/>
      <c r="R297" s="14"/>
    </row>
    <row r="298" ht="15.75" hidden="1" spans="1:18">
      <c r="A298" s="10" t="s">
        <v>1137</v>
      </c>
      <c r="B298" s="10" t="s">
        <v>15</v>
      </c>
      <c r="C298" s="11" t="s">
        <v>311</v>
      </c>
      <c r="D298" s="12">
        <v>45019</v>
      </c>
      <c r="E298" s="13">
        <v>0</v>
      </c>
      <c r="F298" s="13">
        <v>0</v>
      </c>
      <c r="G298" s="13">
        <v>100000</v>
      </c>
      <c r="H298" s="13">
        <f t="shared" si="14"/>
        <v>4695725.13</v>
      </c>
      <c r="I298" s="13">
        <v>0</v>
      </c>
      <c r="J298" s="13">
        <v>0</v>
      </c>
      <c r="K298" s="13">
        <v>100000</v>
      </c>
      <c r="L298" s="13">
        <f>L297+Table1[[#This Row],[LR number]]-Table1[[#This Row],[Sales Returns]]-Table1[[#This Row],[AR/AP]]</f>
        <v>3837017.63</v>
      </c>
      <c r="M298" s="22" t="s">
        <v>1138</v>
      </c>
      <c r="N298" s="14"/>
      <c r="O298" s="14"/>
      <c r="P298" s="14">
        <f>Table1[[#This Row],[Sale return in MRP
(B)]]*25%</f>
        <v>0</v>
      </c>
      <c r="Q298" s="14"/>
      <c r="R298" s="14"/>
    </row>
    <row r="299" ht="15.75" hidden="1" spans="1:18">
      <c r="A299" s="10" t="s">
        <v>1137</v>
      </c>
      <c r="B299" s="10" t="s">
        <v>12</v>
      </c>
      <c r="C299" s="11" t="s">
        <v>312</v>
      </c>
      <c r="D299" s="12">
        <v>45020</v>
      </c>
      <c r="E299" s="13">
        <v>44633.61</v>
      </c>
      <c r="F299" s="13">
        <v>0</v>
      </c>
      <c r="G299" s="13">
        <v>0</v>
      </c>
      <c r="H299" s="13">
        <f t="shared" si="14"/>
        <v>4740358.74</v>
      </c>
      <c r="I299" s="13">
        <v>44633.61</v>
      </c>
      <c r="J299" s="13">
        <v>0</v>
      </c>
      <c r="K299" s="13">
        <v>0</v>
      </c>
      <c r="L299" s="13">
        <f>L298+Table1[[#This Row],[LR number]]-Table1[[#This Row],[Sales Returns]]-Table1[[#This Row],[AR/AP]]</f>
        <v>3881651.24</v>
      </c>
      <c r="M299" s="22" t="s">
        <v>1138</v>
      </c>
      <c r="N299" s="14"/>
      <c r="O299" s="14"/>
      <c r="P299" s="14">
        <f>Table1[[#This Row],[Sale return in MRP
(B)]]*25%</f>
        <v>0</v>
      </c>
      <c r="Q299" s="14"/>
      <c r="R299" s="14"/>
    </row>
    <row r="300" ht="15.75" hidden="1" spans="1:18">
      <c r="A300" s="10" t="s">
        <v>1137</v>
      </c>
      <c r="B300" s="10" t="s">
        <v>12</v>
      </c>
      <c r="C300" s="11" t="s">
        <v>313</v>
      </c>
      <c r="D300" s="12">
        <v>45021</v>
      </c>
      <c r="E300" s="13">
        <v>142888.77</v>
      </c>
      <c r="F300" s="13">
        <v>0</v>
      </c>
      <c r="G300" s="13">
        <v>0</v>
      </c>
      <c r="H300" s="13">
        <f t="shared" si="14"/>
        <v>4883247.51</v>
      </c>
      <c r="I300" s="13">
        <v>142888.77</v>
      </c>
      <c r="J300" s="13">
        <v>0</v>
      </c>
      <c r="K300" s="13">
        <v>0</v>
      </c>
      <c r="L300" s="13">
        <f>L299+Table1[[#This Row],[LR number]]-Table1[[#This Row],[Sales Returns]]-Table1[[#This Row],[AR/AP]]</f>
        <v>4024540.01</v>
      </c>
      <c r="M300" s="22" t="s">
        <v>1138</v>
      </c>
      <c r="N300" s="14"/>
      <c r="O300" s="14"/>
      <c r="P300" s="14">
        <f>Table1[[#This Row],[Sale return in MRP
(B)]]*25%</f>
        <v>0</v>
      </c>
      <c r="Q300" s="14"/>
      <c r="R300" s="14"/>
    </row>
    <row r="301" ht="15.75" hidden="1" spans="1:18">
      <c r="A301" s="10" t="s">
        <v>1137</v>
      </c>
      <c r="B301" s="10" t="s">
        <v>15</v>
      </c>
      <c r="C301" s="11" t="s">
        <v>314</v>
      </c>
      <c r="D301" s="12">
        <v>45022</v>
      </c>
      <c r="E301" s="13">
        <v>0</v>
      </c>
      <c r="F301" s="13">
        <v>0</v>
      </c>
      <c r="G301" s="13">
        <v>100000</v>
      </c>
      <c r="H301" s="13">
        <f t="shared" si="14"/>
        <v>4783247.51</v>
      </c>
      <c r="I301" s="13">
        <v>0</v>
      </c>
      <c r="J301" s="13">
        <v>0</v>
      </c>
      <c r="K301" s="13">
        <v>100000</v>
      </c>
      <c r="L301" s="13">
        <f>L300+Table1[[#This Row],[LR number]]-Table1[[#This Row],[Sales Returns]]-Table1[[#This Row],[AR/AP]]</f>
        <v>3924540.01</v>
      </c>
      <c r="M301" s="22" t="s">
        <v>1138</v>
      </c>
      <c r="N301" s="14"/>
      <c r="O301" s="14"/>
      <c r="P301" s="14">
        <f>Table1[[#This Row],[Sale return in MRP
(B)]]*25%</f>
        <v>0</v>
      </c>
      <c r="Q301" s="14"/>
      <c r="R301" s="14"/>
    </row>
    <row r="302" ht="15.75" hidden="1" spans="1:18">
      <c r="A302" s="10" t="s">
        <v>1137</v>
      </c>
      <c r="B302" s="10" t="s">
        <v>12</v>
      </c>
      <c r="C302" s="11" t="s">
        <v>315</v>
      </c>
      <c r="D302" s="12">
        <v>45023</v>
      </c>
      <c r="E302" s="13">
        <v>44002.75</v>
      </c>
      <c r="F302" s="13">
        <v>0</v>
      </c>
      <c r="G302" s="13">
        <v>0</v>
      </c>
      <c r="H302" s="13">
        <f t="shared" si="14"/>
        <v>4827250.26</v>
      </c>
      <c r="I302" s="13">
        <v>44002.75</v>
      </c>
      <c r="J302" s="13">
        <v>0</v>
      </c>
      <c r="K302" s="13">
        <v>0</v>
      </c>
      <c r="L302" s="13">
        <f>L301+Table1[[#This Row],[LR number]]-Table1[[#This Row],[Sales Returns]]-Table1[[#This Row],[AR/AP]]</f>
        <v>3968542.76</v>
      </c>
      <c r="M302" s="22" t="s">
        <v>1138</v>
      </c>
      <c r="N302" s="14"/>
      <c r="O302" s="14"/>
      <c r="P302" s="14">
        <f>Table1[[#This Row],[Sale return in MRP
(B)]]*25%</f>
        <v>0</v>
      </c>
      <c r="Q302" s="14"/>
      <c r="R302" s="14"/>
    </row>
    <row r="303" ht="15.75" hidden="1" spans="1:18">
      <c r="A303" s="10" t="s">
        <v>1137</v>
      </c>
      <c r="B303" s="10" t="s">
        <v>12</v>
      </c>
      <c r="C303" s="11" t="s">
        <v>316</v>
      </c>
      <c r="D303" s="12">
        <v>45024</v>
      </c>
      <c r="E303" s="13">
        <v>46117.41</v>
      </c>
      <c r="F303" s="13">
        <v>0</v>
      </c>
      <c r="G303" s="13">
        <v>0</v>
      </c>
      <c r="H303" s="13">
        <f t="shared" si="14"/>
        <v>4873367.67</v>
      </c>
      <c r="I303" s="13">
        <v>46117.41</v>
      </c>
      <c r="J303" s="13">
        <v>0</v>
      </c>
      <c r="K303" s="13">
        <v>0</v>
      </c>
      <c r="L303" s="13">
        <f>L302+Table1[[#This Row],[LR number]]-Table1[[#This Row],[Sales Returns]]-Table1[[#This Row],[AR/AP]]</f>
        <v>4014660.17</v>
      </c>
      <c r="M303" s="22" t="s">
        <v>1138</v>
      </c>
      <c r="N303" s="14"/>
      <c r="O303" s="14"/>
      <c r="P303" s="14">
        <f>Table1[[#This Row],[Sale return in MRP
(B)]]*25%</f>
        <v>0</v>
      </c>
      <c r="Q303" s="14"/>
      <c r="R303" s="14"/>
    </row>
    <row r="304" ht="15.75" hidden="1" spans="1:18">
      <c r="A304" s="10" t="s">
        <v>1137</v>
      </c>
      <c r="B304" s="10" t="s">
        <v>12</v>
      </c>
      <c r="C304" s="11" t="s">
        <v>317</v>
      </c>
      <c r="D304" s="12">
        <v>45026</v>
      </c>
      <c r="E304" s="13">
        <v>138390.55</v>
      </c>
      <c r="F304" s="13">
        <v>0</v>
      </c>
      <c r="G304" s="13">
        <v>0</v>
      </c>
      <c r="H304" s="13">
        <f t="shared" si="14"/>
        <v>5011758.22</v>
      </c>
      <c r="I304" s="13">
        <v>138390.55</v>
      </c>
      <c r="J304" s="13">
        <v>0</v>
      </c>
      <c r="K304" s="13">
        <v>0</v>
      </c>
      <c r="L304" s="13">
        <f>L303+Table1[[#This Row],[LR number]]-Table1[[#This Row],[Sales Returns]]-Table1[[#This Row],[AR/AP]]</f>
        <v>4153050.72</v>
      </c>
      <c r="M304" s="22" t="s">
        <v>1138</v>
      </c>
      <c r="N304" s="14"/>
      <c r="O304" s="14"/>
      <c r="P304" s="14">
        <f>Table1[[#This Row],[Sale return in MRP
(B)]]*25%</f>
        <v>0</v>
      </c>
      <c r="Q304" s="14"/>
      <c r="R304" s="14"/>
    </row>
    <row r="305" ht="15.75" hidden="1" spans="1:18">
      <c r="A305" s="10" t="s">
        <v>1137</v>
      </c>
      <c r="B305" s="10" t="s">
        <v>15</v>
      </c>
      <c r="C305" s="11" t="s">
        <v>318</v>
      </c>
      <c r="D305" s="12">
        <v>45026</v>
      </c>
      <c r="E305" s="13">
        <v>0</v>
      </c>
      <c r="F305" s="13">
        <v>0</v>
      </c>
      <c r="G305" s="13">
        <v>200000</v>
      </c>
      <c r="H305" s="13">
        <f t="shared" si="14"/>
        <v>4811758.22</v>
      </c>
      <c r="I305" s="13">
        <v>0</v>
      </c>
      <c r="J305" s="13">
        <v>0</v>
      </c>
      <c r="K305" s="13">
        <v>200000</v>
      </c>
      <c r="L305" s="13">
        <f>L304+Table1[[#This Row],[LR number]]-Table1[[#This Row],[Sales Returns]]-Table1[[#This Row],[AR/AP]]</f>
        <v>3953050.72</v>
      </c>
      <c r="M305" s="22" t="s">
        <v>1138</v>
      </c>
      <c r="N305" s="14"/>
      <c r="O305" s="14"/>
      <c r="P305" s="14">
        <f>Table1[[#This Row],[Sale return in MRP
(B)]]*25%</f>
        <v>0</v>
      </c>
      <c r="Q305" s="14"/>
      <c r="R305" s="14"/>
    </row>
    <row r="306" ht="15.75" hidden="1" spans="1:18">
      <c r="A306" s="10" t="s">
        <v>1137</v>
      </c>
      <c r="B306" s="10" t="s">
        <v>12</v>
      </c>
      <c r="C306" s="11" t="s">
        <v>319</v>
      </c>
      <c r="D306" s="12">
        <v>45027</v>
      </c>
      <c r="E306" s="13">
        <v>45438.21</v>
      </c>
      <c r="F306" s="13">
        <v>0</v>
      </c>
      <c r="G306" s="13">
        <v>0</v>
      </c>
      <c r="H306" s="13">
        <f t="shared" si="14"/>
        <v>4857196.43</v>
      </c>
      <c r="I306" s="13">
        <v>45438.21</v>
      </c>
      <c r="J306" s="13">
        <v>0</v>
      </c>
      <c r="K306" s="13">
        <v>0</v>
      </c>
      <c r="L306" s="13">
        <f>L305+Table1[[#This Row],[LR number]]-Table1[[#This Row],[Sales Returns]]-Table1[[#This Row],[AR/AP]]</f>
        <v>3998488.93</v>
      </c>
      <c r="M306" s="22" t="s">
        <v>1138</v>
      </c>
      <c r="N306" s="14"/>
      <c r="O306" s="14"/>
      <c r="P306" s="14">
        <f>Table1[[#This Row],[Sale return in MRP
(B)]]*25%</f>
        <v>0</v>
      </c>
      <c r="Q306" s="14"/>
      <c r="R306" s="14"/>
    </row>
    <row r="307" ht="15.75" hidden="1" spans="1:18">
      <c r="A307" s="10" t="s">
        <v>1137</v>
      </c>
      <c r="B307" s="10" t="s">
        <v>15</v>
      </c>
      <c r="C307" s="11" t="s">
        <v>320</v>
      </c>
      <c r="D307" s="12">
        <v>45029</v>
      </c>
      <c r="E307" s="13">
        <v>0</v>
      </c>
      <c r="F307" s="13">
        <v>0</v>
      </c>
      <c r="G307" s="13">
        <v>100000</v>
      </c>
      <c r="H307" s="13">
        <f t="shared" si="14"/>
        <v>4757196.43</v>
      </c>
      <c r="I307" s="13">
        <v>0</v>
      </c>
      <c r="J307" s="13">
        <v>0</v>
      </c>
      <c r="K307" s="13">
        <v>100000</v>
      </c>
      <c r="L307" s="13">
        <f>L306+Table1[[#This Row],[LR number]]-Table1[[#This Row],[Sales Returns]]-Table1[[#This Row],[AR/AP]]</f>
        <v>3898488.93</v>
      </c>
      <c r="M307" s="22" t="s">
        <v>1138</v>
      </c>
      <c r="N307" s="14"/>
      <c r="O307" s="14"/>
      <c r="P307" s="14">
        <f>Table1[[#This Row],[Sale return in MRP
(B)]]*25%</f>
        <v>0</v>
      </c>
      <c r="Q307" s="14"/>
      <c r="R307" s="14"/>
    </row>
    <row r="308" ht="15.75" hidden="1" spans="1:18">
      <c r="A308" s="10" t="s">
        <v>1137</v>
      </c>
      <c r="B308" s="10" t="s">
        <v>12</v>
      </c>
      <c r="C308" s="11" t="s">
        <v>321</v>
      </c>
      <c r="D308" s="12">
        <v>45031</v>
      </c>
      <c r="E308" s="13">
        <v>44083.46</v>
      </c>
      <c r="F308" s="13">
        <v>0</v>
      </c>
      <c r="G308" s="13">
        <v>0</v>
      </c>
      <c r="H308" s="13">
        <f t="shared" si="14"/>
        <v>4801279.89</v>
      </c>
      <c r="I308" s="13">
        <v>44083.46</v>
      </c>
      <c r="J308" s="13">
        <v>0</v>
      </c>
      <c r="K308" s="13">
        <v>0</v>
      </c>
      <c r="L308" s="13">
        <f>L307+Table1[[#This Row],[LR number]]-Table1[[#This Row],[Sales Returns]]-Table1[[#This Row],[AR/AP]]</f>
        <v>3942572.39</v>
      </c>
      <c r="M308" s="22" t="s">
        <v>1138</v>
      </c>
      <c r="N308" s="14"/>
      <c r="O308" s="14"/>
      <c r="P308" s="14">
        <f>Table1[[#This Row],[Sale return in MRP
(B)]]*25%</f>
        <v>0</v>
      </c>
      <c r="Q308" s="14"/>
      <c r="R308" s="14"/>
    </row>
    <row r="309" ht="15.75" hidden="1" spans="1:18">
      <c r="A309" s="10" t="s">
        <v>1137</v>
      </c>
      <c r="B309" s="10" t="s">
        <v>12</v>
      </c>
      <c r="C309" s="11" t="s">
        <v>322</v>
      </c>
      <c r="D309" s="12">
        <v>45033</v>
      </c>
      <c r="E309" s="13">
        <v>103127.87</v>
      </c>
      <c r="F309" s="13">
        <v>0</v>
      </c>
      <c r="G309" s="13">
        <v>0</v>
      </c>
      <c r="H309" s="13">
        <f t="shared" si="14"/>
        <v>4904407.76</v>
      </c>
      <c r="I309" s="13">
        <v>103127.87</v>
      </c>
      <c r="J309" s="13">
        <v>0</v>
      </c>
      <c r="K309" s="13">
        <v>0</v>
      </c>
      <c r="L309" s="13">
        <f>L308+Table1[[#This Row],[LR number]]-Table1[[#This Row],[Sales Returns]]-Table1[[#This Row],[AR/AP]]</f>
        <v>4045700.26</v>
      </c>
      <c r="M309" s="22" t="s">
        <v>1138</v>
      </c>
      <c r="N309" s="14"/>
      <c r="O309" s="14"/>
      <c r="P309" s="14">
        <f>Table1[[#This Row],[Sale return in MRP
(B)]]*25%</f>
        <v>0</v>
      </c>
      <c r="Q309" s="14"/>
      <c r="R309" s="14"/>
    </row>
    <row r="310" ht="15.75" hidden="1" spans="1:18">
      <c r="A310" s="10" t="s">
        <v>1137</v>
      </c>
      <c r="B310" s="10" t="s">
        <v>15</v>
      </c>
      <c r="C310" s="11" t="s">
        <v>323</v>
      </c>
      <c r="D310" s="12">
        <v>45033</v>
      </c>
      <c r="E310" s="13">
        <v>0</v>
      </c>
      <c r="F310" s="13">
        <v>0</v>
      </c>
      <c r="G310" s="13">
        <v>200000</v>
      </c>
      <c r="H310" s="13">
        <f t="shared" si="14"/>
        <v>4704407.76</v>
      </c>
      <c r="I310" s="13">
        <v>0</v>
      </c>
      <c r="J310" s="13">
        <v>0</v>
      </c>
      <c r="K310" s="13">
        <v>200000</v>
      </c>
      <c r="L310" s="13">
        <f>L309+Table1[[#This Row],[LR number]]-Table1[[#This Row],[Sales Returns]]-Table1[[#This Row],[AR/AP]]</f>
        <v>3845700.26</v>
      </c>
      <c r="M310" s="22" t="s">
        <v>1138</v>
      </c>
      <c r="N310" s="14"/>
      <c r="O310" s="14"/>
      <c r="P310" s="14">
        <f>Table1[[#This Row],[Sale return in MRP
(B)]]*25%</f>
        <v>0</v>
      </c>
      <c r="Q310" s="14"/>
      <c r="R310" s="14"/>
    </row>
    <row r="311" ht="15.75" hidden="1" spans="1:18">
      <c r="A311" s="10" t="s">
        <v>1137</v>
      </c>
      <c r="B311" s="10" t="s">
        <v>12</v>
      </c>
      <c r="C311" s="11" t="s">
        <v>324</v>
      </c>
      <c r="D311" s="12">
        <v>45035</v>
      </c>
      <c r="E311" s="13">
        <v>107214.22</v>
      </c>
      <c r="F311" s="13">
        <v>0</v>
      </c>
      <c r="G311" s="13">
        <v>0</v>
      </c>
      <c r="H311" s="13">
        <f t="shared" si="14"/>
        <v>4811621.98</v>
      </c>
      <c r="I311" s="13">
        <v>107214.22</v>
      </c>
      <c r="J311" s="13">
        <v>0</v>
      </c>
      <c r="K311" s="13">
        <v>0</v>
      </c>
      <c r="L311" s="13">
        <f>L310+Table1[[#This Row],[LR number]]-Table1[[#This Row],[Sales Returns]]-Table1[[#This Row],[AR/AP]]</f>
        <v>3952914.48</v>
      </c>
      <c r="M311" s="22" t="s">
        <v>1138</v>
      </c>
      <c r="N311" s="14"/>
      <c r="O311" s="14"/>
      <c r="P311" s="14">
        <f>Table1[[#This Row],[Sale return in MRP
(B)]]*25%</f>
        <v>0</v>
      </c>
      <c r="Q311" s="14"/>
      <c r="R311" s="14"/>
    </row>
    <row r="312" ht="15.75" hidden="1" spans="1:18">
      <c r="A312" s="10" t="s">
        <v>1137</v>
      </c>
      <c r="B312" s="10" t="s">
        <v>15</v>
      </c>
      <c r="C312" s="11" t="s">
        <v>325</v>
      </c>
      <c r="D312" s="12">
        <v>45035</v>
      </c>
      <c r="E312" s="13">
        <v>0</v>
      </c>
      <c r="F312" s="13">
        <v>0</v>
      </c>
      <c r="G312" s="13">
        <v>200000</v>
      </c>
      <c r="H312" s="13">
        <f t="shared" si="14"/>
        <v>4611621.98</v>
      </c>
      <c r="I312" s="13">
        <v>0</v>
      </c>
      <c r="J312" s="13">
        <v>0</v>
      </c>
      <c r="K312" s="13">
        <v>200000</v>
      </c>
      <c r="L312" s="13">
        <f>L311+Table1[[#This Row],[LR number]]-Table1[[#This Row],[Sales Returns]]-Table1[[#This Row],[AR/AP]]</f>
        <v>3752914.48</v>
      </c>
      <c r="M312" s="22" t="s">
        <v>1138</v>
      </c>
      <c r="N312" s="14"/>
      <c r="O312" s="14"/>
      <c r="P312" s="14">
        <f>Table1[[#This Row],[Sale return in MRP
(B)]]*25%</f>
        <v>0</v>
      </c>
      <c r="Q312" s="14"/>
      <c r="R312" s="14"/>
    </row>
    <row r="313" ht="15.75" hidden="1" spans="1:18">
      <c r="A313" s="10" t="s">
        <v>1137</v>
      </c>
      <c r="B313" s="10" t="s">
        <v>12</v>
      </c>
      <c r="C313" s="11" t="s">
        <v>326</v>
      </c>
      <c r="D313" s="12">
        <v>45037</v>
      </c>
      <c r="E313" s="13">
        <v>137270.08</v>
      </c>
      <c r="F313" s="13">
        <v>0</v>
      </c>
      <c r="G313" s="13">
        <v>0</v>
      </c>
      <c r="H313" s="13">
        <f t="shared" si="14"/>
        <v>4748892.06</v>
      </c>
      <c r="I313" s="13">
        <v>137270.08</v>
      </c>
      <c r="J313" s="13">
        <v>0</v>
      </c>
      <c r="K313" s="13">
        <v>0</v>
      </c>
      <c r="L313" s="13">
        <f>L312+Table1[[#This Row],[LR number]]-Table1[[#This Row],[Sales Returns]]-Table1[[#This Row],[AR/AP]]</f>
        <v>3890184.56</v>
      </c>
      <c r="M313" s="22" t="s">
        <v>1138</v>
      </c>
      <c r="N313" s="14"/>
      <c r="O313" s="14"/>
      <c r="P313" s="14">
        <f>Table1[[#This Row],[Sale return in MRP
(B)]]*25%</f>
        <v>0</v>
      </c>
      <c r="Q313" s="14"/>
      <c r="R313" s="14"/>
    </row>
    <row r="314" ht="15.75" hidden="1" spans="1:18">
      <c r="A314" s="25" t="s">
        <v>1137</v>
      </c>
      <c r="B314" s="25" t="s">
        <v>15</v>
      </c>
      <c r="C314" s="26" t="s">
        <v>327</v>
      </c>
      <c r="D314" s="27">
        <v>45040</v>
      </c>
      <c r="E314" s="13">
        <v>0</v>
      </c>
      <c r="F314" s="13">
        <v>0</v>
      </c>
      <c r="G314" s="13">
        <v>100000</v>
      </c>
      <c r="H314" s="13">
        <f t="shared" si="14"/>
        <v>4648892.06</v>
      </c>
      <c r="I314" s="33">
        <v>0</v>
      </c>
      <c r="J314" s="33">
        <v>0</v>
      </c>
      <c r="K314" s="33">
        <v>100000</v>
      </c>
      <c r="L314" s="33">
        <f>L313+Table1[[#This Row],[LR number]]-Table1[[#This Row],[Sales Returns]]-Table1[[#This Row],[AR/AP]]</f>
        <v>3790184.56</v>
      </c>
      <c r="M314" s="22" t="s">
        <v>1138</v>
      </c>
      <c r="N314" s="34"/>
      <c r="O314" s="34"/>
      <c r="P314" s="34">
        <f>Table1[[#This Row],[Sale return in MRP
(B)]]*25%</f>
        <v>0</v>
      </c>
      <c r="Q314" s="34"/>
      <c r="R314" s="34"/>
    </row>
    <row r="315" ht="15.75" spans="1:18">
      <c r="A315" s="10" t="s">
        <v>1137</v>
      </c>
      <c r="B315" s="10" t="s">
        <v>12</v>
      </c>
      <c r="C315" s="11" t="s">
        <v>328</v>
      </c>
      <c r="D315" s="12">
        <v>45042</v>
      </c>
      <c r="E315" s="28">
        <v>309882.24</v>
      </c>
      <c r="F315" s="13">
        <v>0</v>
      </c>
      <c r="G315" s="13">
        <v>0</v>
      </c>
      <c r="H315" s="29">
        <f t="shared" si="14"/>
        <v>4958774.3</v>
      </c>
      <c r="I315" s="13"/>
      <c r="J315" s="13"/>
      <c r="K315" s="13"/>
      <c r="L315" s="13">
        <f>L314+Table1[[#This Row],[LR number]]-Table1[[#This Row],[Sales Returns]]-Table1[[#This Row],[AR/AP]]</f>
        <v>3790184.56</v>
      </c>
      <c r="M315" s="14" t="s">
        <v>1139</v>
      </c>
      <c r="N315" s="13">
        <f>E315</f>
        <v>309882.24</v>
      </c>
      <c r="O315" s="13">
        <f t="shared" ref="O315" si="17">F315</f>
        <v>0</v>
      </c>
      <c r="P315" s="13">
        <f>Table1[[#This Row],[Sale return in MRP
(B)]]*25%</f>
        <v>0</v>
      </c>
      <c r="Q315" s="13">
        <f t="shared" ref="Q315" si="18">G315</f>
        <v>0</v>
      </c>
      <c r="R315" s="14"/>
    </row>
    <row r="316" ht="15.75" hidden="1" spans="1:18">
      <c r="A316" s="37" t="s">
        <v>1137</v>
      </c>
      <c r="B316" s="37" t="s">
        <v>15</v>
      </c>
      <c r="C316" s="38" t="s">
        <v>329</v>
      </c>
      <c r="D316" s="39">
        <v>45044</v>
      </c>
      <c r="E316" s="13">
        <v>0</v>
      </c>
      <c r="F316" s="13">
        <v>0</v>
      </c>
      <c r="G316" s="13">
        <v>200000</v>
      </c>
      <c r="H316" s="13">
        <f t="shared" si="14"/>
        <v>4758774.3</v>
      </c>
      <c r="I316" s="40">
        <v>0</v>
      </c>
      <c r="J316" s="40">
        <v>0</v>
      </c>
      <c r="K316" s="40">
        <v>200000</v>
      </c>
      <c r="L316" s="40">
        <f>L315+Table1[[#This Row],[LR number]]-Table1[[#This Row],[Sales Returns]]-Table1[[#This Row],[AR/AP]]</f>
        <v>3590184.56</v>
      </c>
      <c r="M316" s="22" t="s">
        <v>1138</v>
      </c>
      <c r="N316" s="41"/>
      <c r="O316" s="41"/>
      <c r="P316" s="41">
        <f>Table1[[#This Row],[Sale return in MRP
(B)]]*25%</f>
        <v>0</v>
      </c>
      <c r="Q316" s="41"/>
      <c r="R316" s="41"/>
    </row>
    <row r="317" ht="15.75" spans="1:18">
      <c r="A317" s="10" t="s">
        <v>1137</v>
      </c>
      <c r="B317" s="10" t="s">
        <v>15</v>
      </c>
      <c r="C317" s="11" t="s">
        <v>330</v>
      </c>
      <c r="D317" s="12">
        <v>45055</v>
      </c>
      <c r="E317" s="28">
        <v>0</v>
      </c>
      <c r="F317" s="13">
        <v>0</v>
      </c>
      <c r="G317" s="13">
        <v>200000</v>
      </c>
      <c r="H317" s="29">
        <f t="shared" si="14"/>
        <v>4558774.3</v>
      </c>
      <c r="I317" s="13"/>
      <c r="J317" s="13"/>
      <c r="K317" s="13"/>
      <c r="L317" s="13">
        <f>L316+Table1[[#This Row],[LR number]]-Table1[[#This Row],[Sales Returns]]-Table1[[#This Row],[AR/AP]]</f>
        <v>3590184.56</v>
      </c>
      <c r="M317" s="14" t="s">
        <v>1139</v>
      </c>
      <c r="N317" s="14"/>
      <c r="O317" s="14"/>
      <c r="P317" s="14">
        <f>Table1[[#This Row],[Sale return in MRP
(B)]]*25%</f>
        <v>0</v>
      </c>
      <c r="Q317" s="13">
        <v>200000</v>
      </c>
      <c r="R317" s="14"/>
    </row>
    <row r="318" ht="15.75" spans="1:18">
      <c r="A318" s="10" t="s">
        <v>1137</v>
      </c>
      <c r="B318" s="10" t="s">
        <v>12</v>
      </c>
      <c r="C318" s="11" t="s">
        <v>331</v>
      </c>
      <c r="D318" s="12">
        <v>45056</v>
      </c>
      <c r="E318" s="28">
        <v>191602.09</v>
      </c>
      <c r="F318" s="13">
        <v>0</v>
      </c>
      <c r="G318" s="13">
        <v>0</v>
      </c>
      <c r="H318" s="29">
        <f t="shared" si="14"/>
        <v>4750376.39</v>
      </c>
      <c r="I318" s="13"/>
      <c r="J318" s="13"/>
      <c r="K318" s="13"/>
      <c r="L318" s="13">
        <f>L317+Table1[[#This Row],[LR number]]-Table1[[#This Row],[Sales Returns]]-Table1[[#This Row],[AR/AP]]</f>
        <v>3590184.56</v>
      </c>
      <c r="M318" s="14" t="s">
        <v>1139</v>
      </c>
      <c r="N318" s="13">
        <f>E318</f>
        <v>191602.09</v>
      </c>
      <c r="O318" s="13">
        <f t="shared" ref="O318" si="19">F318</f>
        <v>0</v>
      </c>
      <c r="P318" s="13">
        <f>Table1[[#This Row],[Sale return in MRP
(B)]]*25%</f>
        <v>0</v>
      </c>
      <c r="Q318" s="13">
        <f t="shared" ref="Q318" si="20">G318</f>
        <v>0</v>
      </c>
      <c r="R318" s="14"/>
    </row>
    <row r="319" ht="15.75" hidden="1" spans="1:18">
      <c r="A319" s="30" t="s">
        <v>1137</v>
      </c>
      <c r="B319" s="30" t="s">
        <v>12</v>
      </c>
      <c r="C319" s="31" t="s">
        <v>332</v>
      </c>
      <c r="D319" s="32">
        <v>45056</v>
      </c>
      <c r="E319" s="13">
        <v>629480.45</v>
      </c>
      <c r="F319" s="13">
        <v>0</v>
      </c>
      <c r="G319" s="13">
        <v>0</v>
      </c>
      <c r="H319" s="13">
        <f t="shared" si="14"/>
        <v>5379856.84</v>
      </c>
      <c r="I319" s="35">
        <v>629480.45</v>
      </c>
      <c r="J319" s="35">
        <v>0</v>
      </c>
      <c r="K319" s="35">
        <v>0</v>
      </c>
      <c r="L319" s="35">
        <f>L318+Table1[[#This Row],[LR number]]-Table1[[#This Row],[Sales Returns]]-Table1[[#This Row],[AR/AP]]</f>
        <v>4219665.01</v>
      </c>
      <c r="M319" s="22" t="s">
        <v>1138</v>
      </c>
      <c r="N319" s="36"/>
      <c r="O319" s="36"/>
      <c r="P319" s="36">
        <f>Table1[[#This Row],[Sale return in MRP
(B)]]*25%</f>
        <v>0</v>
      </c>
      <c r="Q319" s="36"/>
      <c r="R319" s="36"/>
    </row>
    <row r="320" ht="15.75" hidden="1" spans="1:18">
      <c r="A320" s="10" t="s">
        <v>1137</v>
      </c>
      <c r="B320" s="10" t="s">
        <v>15</v>
      </c>
      <c r="C320" s="11" t="s">
        <v>333</v>
      </c>
      <c r="D320" s="12">
        <v>45056</v>
      </c>
      <c r="E320" s="13">
        <v>0</v>
      </c>
      <c r="F320" s="13">
        <v>0</v>
      </c>
      <c r="G320" s="13">
        <v>100000</v>
      </c>
      <c r="H320" s="13">
        <f t="shared" si="14"/>
        <v>5279856.84</v>
      </c>
      <c r="I320" s="13">
        <v>0</v>
      </c>
      <c r="J320" s="13">
        <v>0</v>
      </c>
      <c r="K320" s="13">
        <v>100000</v>
      </c>
      <c r="L320" s="13">
        <f>L319+Table1[[#This Row],[LR number]]-Table1[[#This Row],[Sales Returns]]-Table1[[#This Row],[AR/AP]]</f>
        <v>4119665.01</v>
      </c>
      <c r="M320" s="22" t="s">
        <v>1138</v>
      </c>
      <c r="N320" s="14"/>
      <c r="O320" s="14"/>
      <c r="P320" s="14">
        <f>Table1[[#This Row],[Sale return in MRP
(B)]]*25%</f>
        <v>0</v>
      </c>
      <c r="Q320" s="14"/>
      <c r="R320" s="14"/>
    </row>
    <row r="321" ht="15.75" hidden="1" spans="1:18">
      <c r="A321" s="10" t="s">
        <v>1137</v>
      </c>
      <c r="B321" s="10" t="s">
        <v>12</v>
      </c>
      <c r="C321" s="11" t="s">
        <v>334</v>
      </c>
      <c r="D321" s="12">
        <v>45061</v>
      </c>
      <c r="E321" s="13">
        <v>198653.69</v>
      </c>
      <c r="F321" s="13">
        <v>0</v>
      </c>
      <c r="G321" s="13">
        <v>0</v>
      </c>
      <c r="H321" s="13">
        <f t="shared" si="14"/>
        <v>5478510.53</v>
      </c>
      <c r="I321" s="13">
        <v>198653.69</v>
      </c>
      <c r="J321" s="13">
        <v>0</v>
      </c>
      <c r="K321" s="13">
        <v>0</v>
      </c>
      <c r="L321" s="13">
        <f>L320+Table1[[#This Row],[LR number]]-Table1[[#This Row],[Sales Returns]]-Table1[[#This Row],[AR/AP]]</f>
        <v>4318318.7</v>
      </c>
      <c r="M321" s="22" t="s">
        <v>1138</v>
      </c>
      <c r="N321" s="14"/>
      <c r="O321" s="14"/>
      <c r="P321" s="14">
        <f>Table1[[#This Row],[Sale return in MRP
(B)]]*25%</f>
        <v>0</v>
      </c>
      <c r="Q321" s="14"/>
      <c r="R321" s="14"/>
    </row>
    <row r="322" ht="15.75" hidden="1" spans="1:18">
      <c r="A322" s="10" t="s">
        <v>1137</v>
      </c>
      <c r="B322" s="10" t="s">
        <v>15</v>
      </c>
      <c r="C322" s="11" t="s">
        <v>335</v>
      </c>
      <c r="D322" s="12">
        <v>45061</v>
      </c>
      <c r="E322" s="13">
        <v>0</v>
      </c>
      <c r="F322" s="13">
        <v>0</v>
      </c>
      <c r="G322" s="13">
        <v>280000</v>
      </c>
      <c r="H322" s="13">
        <f t="shared" si="14"/>
        <v>5198510.53</v>
      </c>
      <c r="I322" s="13">
        <v>0</v>
      </c>
      <c r="J322" s="13">
        <v>0</v>
      </c>
      <c r="K322" s="13">
        <v>280000</v>
      </c>
      <c r="L322" s="13">
        <f>L321+Table1[[#This Row],[LR number]]-Table1[[#This Row],[Sales Returns]]-Table1[[#This Row],[AR/AP]]</f>
        <v>4038318.7</v>
      </c>
      <c r="M322" s="22" t="s">
        <v>1138</v>
      </c>
      <c r="N322" s="14"/>
      <c r="O322" s="14"/>
      <c r="P322" s="14">
        <f>Table1[[#This Row],[Sale return in MRP
(B)]]*25%</f>
        <v>0</v>
      </c>
      <c r="Q322" s="14"/>
      <c r="R322" s="14"/>
    </row>
    <row r="323" ht="15.75" hidden="1" spans="1:18">
      <c r="A323" s="25" t="s">
        <v>1137</v>
      </c>
      <c r="B323" s="25" t="s">
        <v>12</v>
      </c>
      <c r="C323" s="26" t="s">
        <v>336</v>
      </c>
      <c r="D323" s="27">
        <v>45063</v>
      </c>
      <c r="E323" s="13">
        <v>257914.9</v>
      </c>
      <c r="F323" s="13">
        <v>0</v>
      </c>
      <c r="G323" s="13">
        <v>0</v>
      </c>
      <c r="H323" s="13">
        <f t="shared" si="14"/>
        <v>5456425.43</v>
      </c>
      <c r="I323" s="33">
        <v>257914.9</v>
      </c>
      <c r="J323" s="33">
        <v>0</v>
      </c>
      <c r="K323" s="33">
        <v>0</v>
      </c>
      <c r="L323" s="33">
        <f>L322+Table1[[#This Row],[LR number]]-Table1[[#This Row],[Sales Returns]]-Table1[[#This Row],[AR/AP]]</f>
        <v>4296233.6</v>
      </c>
      <c r="M323" s="22" t="s">
        <v>1138</v>
      </c>
      <c r="N323" s="34"/>
      <c r="O323" s="34"/>
      <c r="P323" s="34">
        <f>Table1[[#This Row],[Sale return in MRP
(B)]]*25%</f>
        <v>0</v>
      </c>
      <c r="Q323" s="34"/>
      <c r="R323" s="34"/>
    </row>
    <row r="324" ht="15.75" spans="1:18">
      <c r="A324" s="10" t="s">
        <v>1137</v>
      </c>
      <c r="B324" s="10" t="s">
        <v>15</v>
      </c>
      <c r="C324" s="11" t="s">
        <v>337</v>
      </c>
      <c r="D324" s="12">
        <v>45064</v>
      </c>
      <c r="E324" s="28">
        <v>0</v>
      </c>
      <c r="F324" s="13">
        <v>0</v>
      </c>
      <c r="G324" s="13">
        <v>100000</v>
      </c>
      <c r="H324" s="29">
        <f t="shared" si="14"/>
        <v>5356425.43</v>
      </c>
      <c r="I324" s="13"/>
      <c r="J324" s="13"/>
      <c r="K324" s="13"/>
      <c r="L324" s="13">
        <f>L323+Table1[[#This Row],[LR number]]-Table1[[#This Row],[Sales Returns]]-Table1[[#This Row],[AR/AP]]</f>
        <v>4296233.6</v>
      </c>
      <c r="M324" s="14" t="s">
        <v>1139</v>
      </c>
      <c r="N324" s="14"/>
      <c r="O324" s="14"/>
      <c r="P324" s="14">
        <f>Table1[[#This Row],[Sale return in MRP
(B)]]*25%</f>
        <v>0</v>
      </c>
      <c r="Q324" s="13">
        <v>100000</v>
      </c>
      <c r="R324" s="14"/>
    </row>
    <row r="325" ht="15.75" hidden="1" spans="1:18">
      <c r="A325" s="37" t="s">
        <v>1137</v>
      </c>
      <c r="B325" s="37" t="s">
        <v>12</v>
      </c>
      <c r="C325" s="38" t="s">
        <v>338</v>
      </c>
      <c r="D325" s="39">
        <v>45066</v>
      </c>
      <c r="E325" s="13">
        <v>243633.89</v>
      </c>
      <c r="F325" s="13">
        <v>0</v>
      </c>
      <c r="G325" s="13">
        <v>0</v>
      </c>
      <c r="H325" s="13">
        <f t="shared" si="14"/>
        <v>5600059.32</v>
      </c>
      <c r="I325" s="40">
        <v>243633.89</v>
      </c>
      <c r="J325" s="40">
        <v>0</v>
      </c>
      <c r="K325" s="40">
        <v>0</v>
      </c>
      <c r="L325" s="40">
        <f>L324+Table1[[#This Row],[LR number]]-Table1[[#This Row],[Sales Returns]]-Table1[[#This Row],[AR/AP]]</f>
        <v>4539867.49</v>
      </c>
      <c r="M325" s="22" t="s">
        <v>1138</v>
      </c>
      <c r="N325" s="41"/>
      <c r="O325" s="41"/>
      <c r="P325" s="41">
        <f>Table1[[#This Row],[Sale return in MRP
(B)]]*25%</f>
        <v>0</v>
      </c>
      <c r="Q325" s="41"/>
      <c r="R325" s="41"/>
    </row>
    <row r="326" ht="15.75" spans="1:18">
      <c r="A326" s="10" t="s">
        <v>1137</v>
      </c>
      <c r="B326" s="10" t="s">
        <v>12</v>
      </c>
      <c r="C326" s="11" t="s">
        <v>339</v>
      </c>
      <c r="D326" s="12">
        <v>45066</v>
      </c>
      <c r="E326" s="28">
        <v>630898.22</v>
      </c>
      <c r="F326" s="13">
        <v>0</v>
      </c>
      <c r="G326" s="13">
        <v>0</v>
      </c>
      <c r="H326" s="29">
        <f t="shared" ref="H326:H370" si="21">H325+E326-F326-G326</f>
        <v>6230957.54</v>
      </c>
      <c r="I326" s="13"/>
      <c r="J326" s="13"/>
      <c r="K326" s="13"/>
      <c r="L326" s="13">
        <f>L325+Table1[[#This Row],[LR number]]-Table1[[#This Row],[Sales Returns]]-Table1[[#This Row],[AR/AP]]</f>
        <v>4539867.49</v>
      </c>
      <c r="M326" s="14" t="s">
        <v>1139</v>
      </c>
      <c r="N326" s="13">
        <f>E326</f>
        <v>630898.22</v>
      </c>
      <c r="O326" s="13">
        <f t="shared" ref="O326:O327" si="22">F326</f>
        <v>0</v>
      </c>
      <c r="P326" s="13">
        <f>Table1[[#This Row],[Sale return in MRP
(B)]]*25%</f>
        <v>0</v>
      </c>
      <c r="Q326" s="13">
        <f t="shared" ref="Q326:Q327" si="23">G326</f>
        <v>0</v>
      </c>
      <c r="R326" s="14"/>
    </row>
    <row r="327" ht="15.75" spans="1:18">
      <c r="A327" s="10" t="s">
        <v>1137</v>
      </c>
      <c r="B327" s="10" t="s">
        <v>12</v>
      </c>
      <c r="C327" s="11" t="s">
        <v>340</v>
      </c>
      <c r="D327" s="12">
        <v>45068</v>
      </c>
      <c r="E327" s="28">
        <v>232684.91</v>
      </c>
      <c r="F327" s="13">
        <v>0</v>
      </c>
      <c r="G327" s="13">
        <v>0</v>
      </c>
      <c r="H327" s="29">
        <f t="shared" si="21"/>
        <v>6463642.45</v>
      </c>
      <c r="I327" s="13"/>
      <c r="J327" s="13"/>
      <c r="K327" s="13"/>
      <c r="L327" s="13">
        <f>L326+Table1[[#This Row],[LR number]]-Table1[[#This Row],[Sales Returns]]-Table1[[#This Row],[AR/AP]]</f>
        <v>4539867.49</v>
      </c>
      <c r="M327" s="14" t="s">
        <v>1139</v>
      </c>
      <c r="N327" s="13">
        <f>E327</f>
        <v>232684.91</v>
      </c>
      <c r="O327" s="13">
        <f t="shared" si="22"/>
        <v>0</v>
      </c>
      <c r="P327" s="13">
        <f>Table1[[#This Row],[Sale return in MRP
(B)]]*25%</f>
        <v>0</v>
      </c>
      <c r="Q327" s="13">
        <f t="shared" si="23"/>
        <v>0</v>
      </c>
      <c r="R327" s="14"/>
    </row>
    <row r="328" ht="15.75" hidden="1" spans="1:18">
      <c r="A328" s="37" t="s">
        <v>1137</v>
      </c>
      <c r="B328" s="37" t="s">
        <v>15</v>
      </c>
      <c r="C328" s="38" t="s">
        <v>341</v>
      </c>
      <c r="D328" s="39">
        <v>45068</v>
      </c>
      <c r="E328" s="13">
        <v>0</v>
      </c>
      <c r="F328" s="13">
        <v>0</v>
      </c>
      <c r="G328" s="13">
        <v>220000</v>
      </c>
      <c r="H328" s="13">
        <f t="shared" si="21"/>
        <v>6243642.45</v>
      </c>
      <c r="I328" s="40">
        <v>0</v>
      </c>
      <c r="J328" s="40">
        <v>0</v>
      </c>
      <c r="K328" s="40">
        <v>220000</v>
      </c>
      <c r="L328" s="40">
        <f>L327+Table1[[#This Row],[LR number]]-Table1[[#This Row],[Sales Returns]]-Table1[[#This Row],[AR/AP]]</f>
        <v>4319867.49</v>
      </c>
      <c r="M328" s="22" t="s">
        <v>1138</v>
      </c>
      <c r="N328" s="41"/>
      <c r="O328" s="41"/>
      <c r="P328" s="41">
        <f>Table1[[#This Row],[Sale return in MRP
(B)]]*25%</f>
        <v>0</v>
      </c>
      <c r="Q328" s="41"/>
      <c r="R328" s="41"/>
    </row>
    <row r="329" ht="15.75" spans="1:18">
      <c r="A329" s="10" t="s">
        <v>1137</v>
      </c>
      <c r="B329" s="10" t="s">
        <v>15</v>
      </c>
      <c r="C329" s="11" t="s">
        <v>342</v>
      </c>
      <c r="D329" s="12">
        <v>45070</v>
      </c>
      <c r="E329" s="28">
        <v>0</v>
      </c>
      <c r="F329" s="13">
        <v>0</v>
      </c>
      <c r="G329" s="13">
        <v>125000</v>
      </c>
      <c r="H329" s="29">
        <f t="shared" si="21"/>
        <v>6118642.45</v>
      </c>
      <c r="I329" s="13"/>
      <c r="J329" s="13"/>
      <c r="K329" s="13"/>
      <c r="L329" s="13">
        <f>L328+Table1[[#This Row],[LR number]]-Table1[[#This Row],[Sales Returns]]-Table1[[#This Row],[AR/AP]]</f>
        <v>4319867.49</v>
      </c>
      <c r="M329" s="14" t="s">
        <v>1139</v>
      </c>
      <c r="N329" s="14"/>
      <c r="O329" s="14"/>
      <c r="P329" s="14">
        <f>Table1[[#This Row],[Sale return in MRP
(B)]]*25%</f>
        <v>0</v>
      </c>
      <c r="Q329" s="13">
        <v>125000</v>
      </c>
      <c r="R329" s="14"/>
    </row>
    <row r="330" ht="15.75" spans="1:18">
      <c r="A330" s="10" t="s">
        <v>1137</v>
      </c>
      <c r="B330" s="10" t="s">
        <v>12</v>
      </c>
      <c r="C330" s="11" t="s">
        <v>343</v>
      </c>
      <c r="D330" s="12">
        <v>45070</v>
      </c>
      <c r="E330" s="28">
        <v>847787.89</v>
      </c>
      <c r="F330" s="13">
        <v>0</v>
      </c>
      <c r="G330" s="13">
        <v>0</v>
      </c>
      <c r="H330" s="29">
        <f t="shared" si="21"/>
        <v>6966430.34</v>
      </c>
      <c r="I330" s="13"/>
      <c r="J330" s="13"/>
      <c r="K330" s="13"/>
      <c r="L330" s="13">
        <f>L329+Table1[[#This Row],[LR number]]-Table1[[#This Row],[Sales Returns]]-Table1[[#This Row],[AR/AP]]</f>
        <v>4319867.49</v>
      </c>
      <c r="M330" s="14" t="s">
        <v>1139</v>
      </c>
      <c r="N330" s="13">
        <f>E330</f>
        <v>847787.89</v>
      </c>
      <c r="O330" s="13">
        <f t="shared" ref="O330" si="24">F330</f>
        <v>0</v>
      </c>
      <c r="P330" s="13">
        <f>Table1[[#This Row],[Sale return in MRP
(B)]]*25%</f>
        <v>0</v>
      </c>
      <c r="Q330" s="13">
        <f t="shared" ref="Q330" si="25">G330</f>
        <v>0</v>
      </c>
      <c r="R330" s="14"/>
    </row>
    <row r="331" ht="15.75" hidden="1" spans="1:18">
      <c r="A331" s="30" t="s">
        <v>1137</v>
      </c>
      <c r="B331" s="30" t="s">
        <v>12</v>
      </c>
      <c r="C331" s="31" t="s">
        <v>344</v>
      </c>
      <c r="D331" s="32">
        <v>45070</v>
      </c>
      <c r="E331" s="13">
        <v>441571.31</v>
      </c>
      <c r="F331" s="13">
        <v>0</v>
      </c>
      <c r="G331" s="13">
        <v>0</v>
      </c>
      <c r="H331" s="13">
        <f t="shared" si="21"/>
        <v>7408001.65</v>
      </c>
      <c r="I331" s="35">
        <v>441571.31</v>
      </c>
      <c r="J331" s="35">
        <v>0</v>
      </c>
      <c r="K331" s="35">
        <v>0</v>
      </c>
      <c r="L331" s="35">
        <f>L330+Table1[[#This Row],[LR number]]-Table1[[#This Row],[Sales Returns]]-Table1[[#This Row],[AR/AP]]</f>
        <v>4761438.8</v>
      </c>
      <c r="M331" s="22" t="s">
        <v>1138</v>
      </c>
      <c r="N331" s="36"/>
      <c r="O331" s="36"/>
      <c r="P331" s="36">
        <f>Table1[[#This Row],[Sale return in MRP
(B)]]*25%</f>
        <v>0</v>
      </c>
      <c r="Q331" s="36"/>
      <c r="R331" s="36"/>
    </row>
    <row r="332" ht="15.75" hidden="1" spans="1:18">
      <c r="A332" s="10" t="s">
        <v>1137</v>
      </c>
      <c r="B332" s="10" t="s">
        <v>15</v>
      </c>
      <c r="C332" s="11" t="s">
        <v>345</v>
      </c>
      <c r="D332" s="12">
        <v>45072</v>
      </c>
      <c r="E332" s="13">
        <v>0</v>
      </c>
      <c r="F332" s="13">
        <v>0</v>
      </c>
      <c r="G332" s="13">
        <v>110000</v>
      </c>
      <c r="H332" s="13">
        <f t="shared" si="21"/>
        <v>7298001.65</v>
      </c>
      <c r="I332" s="13">
        <v>0</v>
      </c>
      <c r="J332" s="13">
        <v>0</v>
      </c>
      <c r="K332" s="13">
        <v>110000</v>
      </c>
      <c r="L332" s="13">
        <f>L331+Table1[[#This Row],[LR number]]-Table1[[#This Row],[Sales Returns]]-Table1[[#This Row],[AR/AP]]</f>
        <v>4651438.8</v>
      </c>
      <c r="M332" s="22" t="s">
        <v>1138</v>
      </c>
      <c r="N332" s="14"/>
      <c r="O332" s="14"/>
      <c r="P332" s="14">
        <f>Table1[[#This Row],[Sale return in MRP
(B)]]*25%</f>
        <v>0</v>
      </c>
      <c r="Q332" s="14"/>
      <c r="R332" s="14"/>
    </row>
    <row r="333" ht="15.75" hidden="1" spans="1:18">
      <c r="A333" s="10" t="s">
        <v>1137</v>
      </c>
      <c r="B333" s="10" t="s">
        <v>15</v>
      </c>
      <c r="C333" s="11" t="s">
        <v>346</v>
      </c>
      <c r="D333" s="12">
        <v>45075</v>
      </c>
      <c r="E333" s="13">
        <v>0</v>
      </c>
      <c r="F333" s="13">
        <v>0</v>
      </c>
      <c r="G333" s="13">
        <v>285000</v>
      </c>
      <c r="H333" s="13">
        <f t="shared" si="21"/>
        <v>7013001.65</v>
      </c>
      <c r="I333" s="13">
        <v>0</v>
      </c>
      <c r="J333" s="13">
        <v>0</v>
      </c>
      <c r="K333" s="13">
        <v>285000</v>
      </c>
      <c r="L333" s="13">
        <f>L332+Table1[[#This Row],[LR number]]-Table1[[#This Row],[Sales Returns]]-Table1[[#This Row],[AR/AP]]</f>
        <v>4366438.8</v>
      </c>
      <c r="M333" s="22" t="s">
        <v>1138</v>
      </c>
      <c r="N333" s="14"/>
      <c r="O333" s="14"/>
      <c r="P333" s="14">
        <f>Table1[[#This Row],[Sale return in MRP
(B)]]*25%</f>
        <v>0</v>
      </c>
      <c r="Q333" s="14"/>
      <c r="R333" s="14"/>
    </row>
    <row r="334" ht="15.75" hidden="1" spans="1:18">
      <c r="A334" s="10" t="s">
        <v>1137</v>
      </c>
      <c r="B334" s="10" t="s">
        <v>12</v>
      </c>
      <c r="C334" s="11" t="s">
        <v>347</v>
      </c>
      <c r="D334" s="12">
        <v>45077</v>
      </c>
      <c r="E334" s="13">
        <v>125051.88</v>
      </c>
      <c r="F334" s="13">
        <v>0</v>
      </c>
      <c r="G334" s="13">
        <v>0</v>
      </c>
      <c r="H334" s="13">
        <f t="shared" si="21"/>
        <v>7138053.53</v>
      </c>
      <c r="I334" s="13">
        <v>125051.88</v>
      </c>
      <c r="J334" s="13">
        <v>0</v>
      </c>
      <c r="K334" s="13">
        <v>0</v>
      </c>
      <c r="L334" s="13">
        <f>L333+Table1[[#This Row],[LR number]]-Table1[[#This Row],[Sales Returns]]-Table1[[#This Row],[AR/AP]]</f>
        <v>4491490.68</v>
      </c>
      <c r="M334" s="22" t="s">
        <v>1138</v>
      </c>
      <c r="N334" s="14"/>
      <c r="O334" s="14"/>
      <c r="P334" s="14">
        <f>Table1[[#This Row],[Sale return in MRP
(B)]]*25%</f>
        <v>0</v>
      </c>
      <c r="Q334" s="14"/>
      <c r="R334" s="14"/>
    </row>
    <row r="335" ht="15.75" hidden="1" spans="1:18">
      <c r="A335" s="10" t="s">
        <v>1137</v>
      </c>
      <c r="B335" s="10" t="s">
        <v>15</v>
      </c>
      <c r="C335" s="11" t="s">
        <v>348</v>
      </c>
      <c r="D335" s="12">
        <v>45079</v>
      </c>
      <c r="E335" s="13">
        <v>0</v>
      </c>
      <c r="F335" s="13">
        <v>0</v>
      </c>
      <c r="G335" s="13">
        <v>200000</v>
      </c>
      <c r="H335" s="13">
        <f t="shared" si="21"/>
        <v>6938053.53</v>
      </c>
      <c r="I335" s="13">
        <v>0</v>
      </c>
      <c r="J335" s="13">
        <v>0</v>
      </c>
      <c r="K335" s="13">
        <v>200000</v>
      </c>
      <c r="L335" s="13">
        <f>L334+Table1[[#This Row],[LR number]]-Table1[[#This Row],[Sales Returns]]-Table1[[#This Row],[AR/AP]]</f>
        <v>4291490.68</v>
      </c>
      <c r="M335" s="22" t="s">
        <v>1138</v>
      </c>
      <c r="N335" s="14"/>
      <c r="O335" s="14"/>
      <c r="P335" s="14">
        <f>Table1[[#This Row],[Sale return in MRP
(B)]]*25%</f>
        <v>0</v>
      </c>
      <c r="Q335" s="14"/>
      <c r="R335" s="14"/>
    </row>
    <row r="336" ht="15.75" hidden="1" spans="1:18">
      <c r="A336" s="25" t="s">
        <v>1137</v>
      </c>
      <c r="B336" s="25" t="s">
        <v>12</v>
      </c>
      <c r="C336" s="26" t="s">
        <v>349</v>
      </c>
      <c r="D336" s="27">
        <v>45082</v>
      </c>
      <c r="E336" s="13">
        <v>192895.73</v>
      </c>
      <c r="F336" s="13">
        <v>0</v>
      </c>
      <c r="G336" s="13">
        <v>0</v>
      </c>
      <c r="H336" s="13">
        <f t="shared" si="21"/>
        <v>7130949.26</v>
      </c>
      <c r="I336" s="33">
        <v>192895.73</v>
      </c>
      <c r="J336" s="33">
        <v>0</v>
      </c>
      <c r="K336" s="33">
        <v>0</v>
      </c>
      <c r="L336" s="33">
        <f>L335+Table1[[#This Row],[LR number]]-Table1[[#This Row],[Sales Returns]]-Table1[[#This Row],[AR/AP]]</f>
        <v>4484386.41</v>
      </c>
      <c r="M336" s="22" t="s">
        <v>1138</v>
      </c>
      <c r="N336" s="34"/>
      <c r="O336" s="34"/>
      <c r="P336" s="34">
        <f>Table1[[#This Row],[Sale return in MRP
(B)]]*25%</f>
        <v>0</v>
      </c>
      <c r="Q336" s="34"/>
      <c r="R336" s="34"/>
    </row>
    <row r="337" ht="15.75" spans="1:18">
      <c r="A337" s="10" t="s">
        <v>1137</v>
      </c>
      <c r="B337" s="10" t="s">
        <v>12</v>
      </c>
      <c r="C337" s="11" t="s">
        <v>350</v>
      </c>
      <c r="D337" s="12">
        <v>45082</v>
      </c>
      <c r="E337" s="28">
        <v>274442.81</v>
      </c>
      <c r="F337" s="13">
        <v>0</v>
      </c>
      <c r="G337" s="13">
        <v>0</v>
      </c>
      <c r="H337" s="29">
        <f t="shared" si="21"/>
        <v>7405392.07</v>
      </c>
      <c r="I337" s="13"/>
      <c r="J337" s="13"/>
      <c r="K337" s="13"/>
      <c r="L337" s="13">
        <f>L336+Table1[[#This Row],[LR number]]-Table1[[#This Row],[Sales Returns]]-Table1[[#This Row],[AR/AP]]</f>
        <v>4484386.41</v>
      </c>
      <c r="M337" s="14" t="s">
        <v>1139</v>
      </c>
      <c r="N337" s="13">
        <f>E337</f>
        <v>274442.81</v>
      </c>
      <c r="O337" s="13">
        <f t="shared" ref="O337" si="26">F337</f>
        <v>0</v>
      </c>
      <c r="P337" s="13">
        <f>Table1[[#This Row],[Sale return in MRP
(B)]]*25%</f>
        <v>0</v>
      </c>
      <c r="Q337" s="13">
        <f t="shared" ref="Q337" si="27">G337</f>
        <v>0</v>
      </c>
      <c r="R337" s="14"/>
    </row>
    <row r="338" ht="15.75" hidden="1" spans="1:18">
      <c r="A338" s="30" t="s">
        <v>1137</v>
      </c>
      <c r="B338" s="30" t="s">
        <v>15</v>
      </c>
      <c r="C338" s="31" t="s">
        <v>351</v>
      </c>
      <c r="D338" s="32">
        <v>45082</v>
      </c>
      <c r="E338" s="13">
        <v>0</v>
      </c>
      <c r="F338" s="13">
        <v>0</v>
      </c>
      <c r="G338" s="13">
        <v>200000</v>
      </c>
      <c r="H338" s="13">
        <f t="shared" si="21"/>
        <v>7205392.07</v>
      </c>
      <c r="I338" s="35">
        <v>0</v>
      </c>
      <c r="J338" s="35">
        <v>0</v>
      </c>
      <c r="K338" s="35">
        <v>200000</v>
      </c>
      <c r="L338" s="35">
        <f>L337+Table1[[#This Row],[LR number]]-Table1[[#This Row],[Sales Returns]]-Table1[[#This Row],[AR/AP]]</f>
        <v>4284386.41</v>
      </c>
      <c r="M338" s="22" t="s">
        <v>1138</v>
      </c>
      <c r="N338" s="36"/>
      <c r="O338" s="36"/>
      <c r="P338" s="36">
        <f>Table1[[#This Row],[Sale return in MRP
(B)]]*25%</f>
        <v>0</v>
      </c>
      <c r="Q338" s="36"/>
      <c r="R338" s="36"/>
    </row>
    <row r="339" ht="15.75" hidden="1" spans="1:18">
      <c r="A339" s="25" t="s">
        <v>1137</v>
      </c>
      <c r="B339" s="25" t="s">
        <v>12</v>
      </c>
      <c r="C339" s="26" t="s">
        <v>352</v>
      </c>
      <c r="D339" s="27">
        <v>45085</v>
      </c>
      <c r="E339" s="13">
        <v>263328.87</v>
      </c>
      <c r="F339" s="13">
        <v>0</v>
      </c>
      <c r="G339" s="13">
        <v>0</v>
      </c>
      <c r="H339" s="13">
        <f t="shared" si="21"/>
        <v>7468720.94</v>
      </c>
      <c r="I339" s="33">
        <v>263328.87</v>
      </c>
      <c r="J339" s="33">
        <v>0</v>
      </c>
      <c r="K339" s="33">
        <v>0</v>
      </c>
      <c r="L339" s="33">
        <f>L338+Table1[[#This Row],[LR number]]-Table1[[#This Row],[Sales Returns]]-Table1[[#This Row],[AR/AP]]</f>
        <v>4547715.28</v>
      </c>
      <c r="M339" s="22" t="s">
        <v>1138</v>
      </c>
      <c r="N339" s="34"/>
      <c r="O339" s="34"/>
      <c r="P339" s="34">
        <f>Table1[[#This Row],[Sale return in MRP
(B)]]*25%</f>
        <v>0</v>
      </c>
      <c r="Q339" s="34"/>
      <c r="R339" s="34"/>
    </row>
    <row r="340" ht="15.75" spans="1:18">
      <c r="A340" s="10" t="s">
        <v>1137</v>
      </c>
      <c r="B340" s="10" t="s">
        <v>12</v>
      </c>
      <c r="C340" s="11" t="s">
        <v>353</v>
      </c>
      <c r="D340" s="12">
        <v>45085</v>
      </c>
      <c r="E340" s="28">
        <v>211968.73</v>
      </c>
      <c r="F340" s="13">
        <v>0</v>
      </c>
      <c r="G340" s="13">
        <v>0</v>
      </c>
      <c r="H340" s="29">
        <f t="shared" si="21"/>
        <v>7680689.67</v>
      </c>
      <c r="I340" s="13"/>
      <c r="J340" s="13"/>
      <c r="K340" s="13"/>
      <c r="L340" s="13">
        <f>L339+Table1[[#This Row],[LR number]]-Table1[[#This Row],[Sales Returns]]-Table1[[#This Row],[AR/AP]]</f>
        <v>4547715.28</v>
      </c>
      <c r="M340" s="14" t="s">
        <v>1139</v>
      </c>
      <c r="N340" s="13">
        <f>E340</f>
        <v>211968.73</v>
      </c>
      <c r="O340" s="13">
        <f t="shared" ref="O340" si="28">F340</f>
        <v>0</v>
      </c>
      <c r="P340" s="13">
        <f>Table1[[#This Row],[Sale return in MRP
(B)]]*25%</f>
        <v>0</v>
      </c>
      <c r="Q340" s="13">
        <f t="shared" ref="Q340" si="29">G340</f>
        <v>0</v>
      </c>
      <c r="R340" s="14"/>
    </row>
    <row r="341" ht="15.75" hidden="1" spans="1:18">
      <c r="A341" s="30" t="s">
        <v>1137</v>
      </c>
      <c r="B341" s="30" t="s">
        <v>15</v>
      </c>
      <c r="C341" s="31" t="s">
        <v>354</v>
      </c>
      <c r="D341" s="32">
        <v>45086</v>
      </c>
      <c r="E341" s="13">
        <v>0</v>
      </c>
      <c r="F341" s="13">
        <v>0</v>
      </c>
      <c r="G341" s="13">
        <v>180000</v>
      </c>
      <c r="H341" s="13">
        <f t="shared" si="21"/>
        <v>7500689.67</v>
      </c>
      <c r="I341" s="35">
        <v>0</v>
      </c>
      <c r="J341" s="35">
        <v>0</v>
      </c>
      <c r="K341" s="35">
        <v>180000</v>
      </c>
      <c r="L341" s="35">
        <f>L340+Table1[[#This Row],[LR number]]-Table1[[#This Row],[Sales Returns]]-Table1[[#This Row],[AR/AP]]</f>
        <v>4367715.28</v>
      </c>
      <c r="M341" s="22" t="s">
        <v>1138</v>
      </c>
      <c r="N341" s="36"/>
      <c r="O341" s="36"/>
      <c r="P341" s="36">
        <f>Table1[[#This Row],[Sale return in MRP
(B)]]*25%</f>
        <v>0</v>
      </c>
      <c r="Q341" s="36"/>
      <c r="R341" s="36"/>
    </row>
    <row r="342" ht="15.75" hidden="1" spans="1:18">
      <c r="A342" s="10" t="s">
        <v>1137</v>
      </c>
      <c r="B342" s="10" t="s">
        <v>12</v>
      </c>
      <c r="C342" s="11" t="s">
        <v>355</v>
      </c>
      <c r="D342" s="12">
        <v>45087</v>
      </c>
      <c r="E342" s="13">
        <v>192120.87</v>
      </c>
      <c r="F342" s="13">
        <v>0</v>
      </c>
      <c r="G342" s="13">
        <v>0</v>
      </c>
      <c r="H342" s="13">
        <f t="shared" si="21"/>
        <v>7692810.54</v>
      </c>
      <c r="I342" s="13">
        <v>192120.87</v>
      </c>
      <c r="J342" s="13">
        <v>0</v>
      </c>
      <c r="K342" s="13">
        <v>0</v>
      </c>
      <c r="L342" s="13">
        <f>L341+Table1[[#This Row],[LR number]]-Table1[[#This Row],[Sales Returns]]-Table1[[#This Row],[AR/AP]]</f>
        <v>4559836.15</v>
      </c>
      <c r="M342" s="22" t="s">
        <v>1138</v>
      </c>
      <c r="N342" s="14"/>
      <c r="O342" s="14"/>
      <c r="P342" s="14">
        <f>Table1[[#This Row],[Sale return in MRP
(B)]]*25%</f>
        <v>0</v>
      </c>
      <c r="Q342" s="14"/>
      <c r="R342" s="14"/>
    </row>
    <row r="343" ht="15.75" hidden="1" spans="1:18">
      <c r="A343" s="10" t="s">
        <v>1137</v>
      </c>
      <c r="B343" s="10" t="s">
        <v>15</v>
      </c>
      <c r="C343" s="11" t="s">
        <v>356</v>
      </c>
      <c r="D343" s="12">
        <v>45089</v>
      </c>
      <c r="E343" s="13">
        <v>0</v>
      </c>
      <c r="F343" s="13">
        <v>0</v>
      </c>
      <c r="G343" s="13">
        <v>100000</v>
      </c>
      <c r="H343" s="13">
        <f t="shared" si="21"/>
        <v>7592810.54</v>
      </c>
      <c r="I343" s="13">
        <v>0</v>
      </c>
      <c r="J343" s="13">
        <v>0</v>
      </c>
      <c r="K343" s="13">
        <v>100000</v>
      </c>
      <c r="L343" s="13">
        <f>L342+Table1[[#This Row],[LR number]]-Table1[[#This Row],[Sales Returns]]-Table1[[#This Row],[AR/AP]]</f>
        <v>4459836.15</v>
      </c>
      <c r="M343" s="22" t="s">
        <v>1138</v>
      </c>
      <c r="N343" s="14"/>
      <c r="O343" s="14"/>
      <c r="P343" s="14">
        <f>Table1[[#This Row],[Sale return in MRP
(B)]]*25%</f>
        <v>0</v>
      </c>
      <c r="Q343" s="14"/>
      <c r="R343" s="14"/>
    </row>
    <row r="344" ht="15.75" hidden="1" spans="1:18">
      <c r="A344" s="10" t="s">
        <v>1137</v>
      </c>
      <c r="B344" s="10" t="s">
        <v>15</v>
      </c>
      <c r="C344" s="11" t="s">
        <v>357</v>
      </c>
      <c r="D344" s="12">
        <v>45092</v>
      </c>
      <c r="E344" s="13">
        <v>0</v>
      </c>
      <c r="F344" s="13">
        <v>0</v>
      </c>
      <c r="G344" s="13">
        <v>190000</v>
      </c>
      <c r="H344" s="13">
        <f t="shared" si="21"/>
        <v>7402810.54</v>
      </c>
      <c r="I344" s="13">
        <v>0</v>
      </c>
      <c r="J344" s="13">
        <v>0</v>
      </c>
      <c r="K344" s="13">
        <v>190000</v>
      </c>
      <c r="L344" s="13">
        <f>L343+Table1[[#This Row],[LR number]]-Table1[[#This Row],[Sales Returns]]-Table1[[#This Row],[AR/AP]]</f>
        <v>4269836.15</v>
      </c>
      <c r="M344" s="22" t="s">
        <v>1138</v>
      </c>
      <c r="N344" s="14"/>
      <c r="O344" s="14"/>
      <c r="P344" s="14">
        <f>Table1[[#This Row],[Sale return in MRP
(B)]]*25%</f>
        <v>0</v>
      </c>
      <c r="Q344" s="14"/>
      <c r="R344" s="14"/>
    </row>
    <row r="345" ht="15.75" hidden="1" spans="1:18">
      <c r="A345" s="25" t="s">
        <v>1137</v>
      </c>
      <c r="B345" s="25" t="s">
        <v>12</v>
      </c>
      <c r="C345" s="26" t="s">
        <v>358</v>
      </c>
      <c r="D345" s="27">
        <v>45093</v>
      </c>
      <c r="E345" s="13">
        <v>215056.7</v>
      </c>
      <c r="F345" s="13">
        <v>0</v>
      </c>
      <c r="G345" s="13">
        <v>0</v>
      </c>
      <c r="H345" s="13">
        <f t="shared" si="21"/>
        <v>7617867.24</v>
      </c>
      <c r="I345" s="33">
        <v>215056.7</v>
      </c>
      <c r="J345" s="33">
        <v>0</v>
      </c>
      <c r="K345" s="33">
        <v>0</v>
      </c>
      <c r="L345" s="33">
        <f>L344+Table1[[#This Row],[LR number]]-Table1[[#This Row],[Sales Returns]]-Table1[[#This Row],[AR/AP]]</f>
        <v>4484892.85</v>
      </c>
      <c r="M345" s="22" t="s">
        <v>1138</v>
      </c>
      <c r="N345" s="34"/>
      <c r="O345" s="34"/>
      <c r="P345" s="34">
        <f>Table1[[#This Row],[Sale return in MRP
(B)]]*25%</f>
        <v>0</v>
      </c>
      <c r="Q345" s="34"/>
      <c r="R345" s="34"/>
    </row>
    <row r="346" ht="15.75" spans="1:18">
      <c r="A346" s="10" t="s">
        <v>1137</v>
      </c>
      <c r="B346" s="10" t="s">
        <v>12</v>
      </c>
      <c r="C346" s="11" t="s">
        <v>359</v>
      </c>
      <c r="D346" s="12">
        <v>45093</v>
      </c>
      <c r="E346" s="28">
        <v>268251.55</v>
      </c>
      <c r="F346" s="13">
        <v>0</v>
      </c>
      <c r="G346" s="13">
        <v>0</v>
      </c>
      <c r="H346" s="29">
        <f t="shared" si="21"/>
        <v>7886118.79</v>
      </c>
      <c r="I346" s="13"/>
      <c r="J346" s="13"/>
      <c r="K346" s="13"/>
      <c r="L346" s="13">
        <f>L345+Table1[[#This Row],[LR number]]-Table1[[#This Row],[Sales Returns]]-Table1[[#This Row],[AR/AP]]</f>
        <v>4484892.85</v>
      </c>
      <c r="M346" s="14" t="s">
        <v>1139</v>
      </c>
      <c r="N346" s="13">
        <f>E346</f>
        <v>268251.55</v>
      </c>
      <c r="O346" s="13">
        <f t="shared" ref="O346" si="30">F346</f>
        <v>0</v>
      </c>
      <c r="P346" s="13">
        <f>Table1[[#This Row],[Sale return in MRP
(B)]]*25%</f>
        <v>0</v>
      </c>
      <c r="Q346" s="13">
        <f t="shared" ref="Q346" si="31">G346</f>
        <v>0</v>
      </c>
      <c r="R346" s="14"/>
    </row>
    <row r="347" ht="15.75" hidden="1" spans="1:18">
      <c r="A347" s="30" t="s">
        <v>1137</v>
      </c>
      <c r="B347" s="30" t="s">
        <v>15</v>
      </c>
      <c r="C347" s="31" t="s">
        <v>360</v>
      </c>
      <c r="D347" s="32">
        <v>45096</v>
      </c>
      <c r="E347" s="13">
        <v>0</v>
      </c>
      <c r="F347" s="13">
        <v>0</v>
      </c>
      <c r="G347" s="13">
        <v>170000</v>
      </c>
      <c r="H347" s="13">
        <f t="shared" si="21"/>
        <v>7716118.79</v>
      </c>
      <c r="I347" s="35">
        <v>0</v>
      </c>
      <c r="J347" s="35">
        <v>0</v>
      </c>
      <c r="K347" s="35">
        <v>170000</v>
      </c>
      <c r="L347" s="35">
        <f>L346+Table1[[#This Row],[LR number]]-Table1[[#This Row],[Sales Returns]]-Table1[[#This Row],[AR/AP]]</f>
        <v>4314892.85</v>
      </c>
      <c r="M347" s="22" t="s">
        <v>1138</v>
      </c>
      <c r="N347" s="36"/>
      <c r="O347" s="36"/>
      <c r="P347" s="36">
        <f>Table1[[#This Row],[Sale return in MRP
(B)]]*25%</f>
        <v>0</v>
      </c>
      <c r="Q347" s="36"/>
      <c r="R347" s="36"/>
    </row>
    <row r="348" ht="15.75" hidden="1" spans="1:18">
      <c r="A348" s="25" t="s">
        <v>1137</v>
      </c>
      <c r="B348" s="25" t="s">
        <v>12</v>
      </c>
      <c r="C348" s="26" t="s">
        <v>361</v>
      </c>
      <c r="D348" s="27">
        <v>45098</v>
      </c>
      <c r="E348" s="13">
        <v>525263.24</v>
      </c>
      <c r="F348" s="13">
        <v>0</v>
      </c>
      <c r="G348" s="13">
        <v>0</v>
      </c>
      <c r="H348" s="13">
        <f t="shared" si="21"/>
        <v>8241382.03</v>
      </c>
      <c r="I348" s="33">
        <v>525263.24</v>
      </c>
      <c r="J348" s="33">
        <v>0</v>
      </c>
      <c r="K348" s="33">
        <v>0</v>
      </c>
      <c r="L348" s="33">
        <f>L347+Table1[[#This Row],[LR number]]-Table1[[#This Row],[Sales Returns]]-Table1[[#This Row],[AR/AP]]</f>
        <v>4840156.09</v>
      </c>
      <c r="M348" s="22" t="s">
        <v>1138</v>
      </c>
      <c r="N348" s="34"/>
      <c r="O348" s="34"/>
      <c r="P348" s="34">
        <f>Table1[[#This Row],[Sale return in MRP
(B)]]*25%</f>
        <v>0</v>
      </c>
      <c r="Q348" s="34"/>
      <c r="R348" s="34"/>
    </row>
    <row r="349" ht="15.75" spans="1:18">
      <c r="A349" s="10" t="s">
        <v>1137</v>
      </c>
      <c r="B349" s="10" t="s">
        <v>12</v>
      </c>
      <c r="C349" s="11" t="s">
        <v>362</v>
      </c>
      <c r="D349" s="12">
        <v>45098</v>
      </c>
      <c r="E349" s="28">
        <v>551107.88</v>
      </c>
      <c r="F349" s="13">
        <v>0</v>
      </c>
      <c r="G349" s="13">
        <v>0</v>
      </c>
      <c r="H349" s="29">
        <f t="shared" si="21"/>
        <v>8792489.91</v>
      </c>
      <c r="I349" s="13"/>
      <c r="J349" s="13"/>
      <c r="K349" s="13"/>
      <c r="L349" s="13">
        <f>L348+Table1[[#This Row],[LR number]]-Table1[[#This Row],[Sales Returns]]-Table1[[#This Row],[AR/AP]]</f>
        <v>4840156.09</v>
      </c>
      <c r="M349" s="14" t="s">
        <v>1139</v>
      </c>
      <c r="N349" s="13">
        <f>E349</f>
        <v>551107.88</v>
      </c>
      <c r="O349" s="13">
        <f t="shared" ref="O349" si="32">F349</f>
        <v>0</v>
      </c>
      <c r="P349" s="13">
        <f>Table1[[#This Row],[Sale return in MRP
(B)]]*25%</f>
        <v>0</v>
      </c>
      <c r="Q349" s="13">
        <f t="shared" ref="Q349" si="33">G349</f>
        <v>0</v>
      </c>
      <c r="R349" s="14"/>
    </row>
    <row r="350" ht="15.75" hidden="1" spans="1:18">
      <c r="A350" s="30" t="s">
        <v>1137</v>
      </c>
      <c r="B350" s="30" t="s">
        <v>15</v>
      </c>
      <c r="C350" s="31" t="s">
        <v>363</v>
      </c>
      <c r="D350" s="32">
        <v>45099</v>
      </c>
      <c r="E350" s="13">
        <v>0</v>
      </c>
      <c r="F350" s="13">
        <v>0</v>
      </c>
      <c r="G350" s="13">
        <v>130000</v>
      </c>
      <c r="H350" s="13">
        <f t="shared" si="21"/>
        <v>8662489.91</v>
      </c>
      <c r="I350" s="35">
        <v>0</v>
      </c>
      <c r="J350" s="35">
        <v>0</v>
      </c>
      <c r="K350" s="35">
        <v>130000</v>
      </c>
      <c r="L350" s="35">
        <f>L349+Table1[[#This Row],[LR number]]-Table1[[#This Row],[Sales Returns]]-Table1[[#This Row],[AR/AP]]</f>
        <v>4710156.09</v>
      </c>
      <c r="M350" s="22" t="s">
        <v>1138</v>
      </c>
      <c r="N350" s="36"/>
      <c r="O350" s="36"/>
      <c r="P350" s="36">
        <f>Table1[[#This Row],[Sale return in MRP
(B)]]*25%</f>
        <v>0</v>
      </c>
      <c r="Q350" s="36"/>
      <c r="R350" s="36"/>
    </row>
    <row r="351" ht="15.75" hidden="1" spans="1:18">
      <c r="A351" s="10" t="s">
        <v>1137</v>
      </c>
      <c r="B351" s="10" t="s">
        <v>12</v>
      </c>
      <c r="C351" s="11" t="s">
        <v>364</v>
      </c>
      <c r="D351" s="12">
        <v>45103</v>
      </c>
      <c r="E351" s="13">
        <v>321935.03</v>
      </c>
      <c r="F351" s="13">
        <v>0</v>
      </c>
      <c r="G351" s="13">
        <v>0</v>
      </c>
      <c r="H351" s="13">
        <f t="shared" si="21"/>
        <v>8984424.94</v>
      </c>
      <c r="I351" s="13">
        <v>321935.03</v>
      </c>
      <c r="J351" s="13">
        <v>0</v>
      </c>
      <c r="K351" s="13">
        <v>0</v>
      </c>
      <c r="L351" s="13">
        <f>L350+Table1[[#This Row],[LR number]]-Table1[[#This Row],[Sales Returns]]-Table1[[#This Row],[AR/AP]]</f>
        <v>5032091.12</v>
      </c>
      <c r="M351" s="22" t="s">
        <v>1138</v>
      </c>
      <c r="N351" s="14"/>
      <c r="O351" s="14"/>
      <c r="P351" s="14">
        <f>Table1[[#This Row],[Sale return in MRP
(B)]]*25%</f>
        <v>0</v>
      </c>
      <c r="Q351" s="14"/>
      <c r="R351" s="14"/>
    </row>
    <row r="352" ht="15.75" hidden="1" spans="1:18">
      <c r="A352" s="10" t="s">
        <v>1137</v>
      </c>
      <c r="B352" s="10" t="s">
        <v>15</v>
      </c>
      <c r="C352" s="11" t="s">
        <v>365</v>
      </c>
      <c r="D352" s="12">
        <v>45103</v>
      </c>
      <c r="E352" s="13">
        <v>0</v>
      </c>
      <c r="F352" s="13">
        <v>0</v>
      </c>
      <c r="G352" s="13">
        <v>250000</v>
      </c>
      <c r="H352" s="13">
        <f t="shared" si="21"/>
        <v>8734424.94</v>
      </c>
      <c r="I352" s="13">
        <v>0</v>
      </c>
      <c r="J352" s="13">
        <v>0</v>
      </c>
      <c r="K352" s="13">
        <v>250000</v>
      </c>
      <c r="L352" s="13">
        <f>L351+Table1[[#This Row],[LR number]]-Table1[[#This Row],[Sales Returns]]-Table1[[#This Row],[AR/AP]]</f>
        <v>4782091.12</v>
      </c>
      <c r="M352" s="22" t="s">
        <v>1138</v>
      </c>
      <c r="N352" s="14"/>
      <c r="O352" s="14"/>
      <c r="P352" s="14">
        <f>Table1[[#This Row],[Sale return in MRP
(B)]]*25%</f>
        <v>0</v>
      </c>
      <c r="Q352" s="14"/>
      <c r="R352" s="14"/>
    </row>
    <row r="353" ht="15.75" hidden="1" spans="1:18">
      <c r="A353" s="10" t="s">
        <v>1137</v>
      </c>
      <c r="B353" s="10" t="s">
        <v>15</v>
      </c>
      <c r="C353" s="11" t="s">
        <v>366</v>
      </c>
      <c r="D353" s="12">
        <v>45105</v>
      </c>
      <c r="E353" s="13">
        <v>0</v>
      </c>
      <c r="F353" s="13">
        <v>0</v>
      </c>
      <c r="G353" s="13">
        <v>100000</v>
      </c>
      <c r="H353" s="13">
        <f t="shared" si="21"/>
        <v>8634424.94</v>
      </c>
      <c r="I353" s="13">
        <v>0</v>
      </c>
      <c r="J353" s="13">
        <v>0</v>
      </c>
      <c r="K353" s="13">
        <v>100000</v>
      </c>
      <c r="L353" s="13">
        <f>L352+Table1[[#This Row],[LR number]]-Table1[[#This Row],[Sales Returns]]-Table1[[#This Row],[AR/AP]]</f>
        <v>4682091.12</v>
      </c>
      <c r="M353" s="22" t="s">
        <v>1138</v>
      </c>
      <c r="N353" s="14"/>
      <c r="O353" s="14"/>
      <c r="P353" s="14">
        <f>Table1[[#This Row],[Sale return in MRP
(B)]]*25%</f>
        <v>0</v>
      </c>
      <c r="Q353" s="14"/>
      <c r="R353" s="14"/>
    </row>
    <row r="354" ht="15.75" hidden="1" spans="1:18">
      <c r="A354" s="10" t="s">
        <v>1137</v>
      </c>
      <c r="B354" s="10" t="s">
        <v>307</v>
      </c>
      <c r="C354" s="11" t="s">
        <v>367</v>
      </c>
      <c r="D354" s="12">
        <v>45107</v>
      </c>
      <c r="E354" s="13">
        <v>0</v>
      </c>
      <c r="F354" s="13">
        <v>0</v>
      </c>
      <c r="G354" s="13">
        <v>0</v>
      </c>
      <c r="H354" s="13">
        <f t="shared" si="21"/>
        <v>8634424.94</v>
      </c>
      <c r="I354" s="13">
        <v>0</v>
      </c>
      <c r="J354" s="13">
        <v>0</v>
      </c>
      <c r="K354" s="13">
        <v>0</v>
      </c>
      <c r="L354" s="13">
        <f>L353+Table1[[#This Row],[LR number]]-Table1[[#This Row],[Sales Returns]]-Table1[[#This Row],[AR/AP]]</f>
        <v>4682091.12</v>
      </c>
      <c r="M354" s="22" t="s">
        <v>1138</v>
      </c>
      <c r="N354" s="14"/>
      <c r="O354" s="14"/>
      <c r="P354" s="14">
        <f>Table1[[#This Row],[Sale return in MRP
(B)]]*25%</f>
        <v>0</v>
      </c>
      <c r="Q354" s="14"/>
      <c r="R354" s="14"/>
    </row>
    <row r="355" ht="15.75" hidden="1" spans="1:18">
      <c r="A355" s="10" t="s">
        <v>1137</v>
      </c>
      <c r="B355" s="10" t="s">
        <v>12</v>
      </c>
      <c r="C355" s="11" t="s">
        <v>368</v>
      </c>
      <c r="D355" s="12">
        <v>45110</v>
      </c>
      <c r="E355" s="13">
        <v>965386.06</v>
      </c>
      <c r="F355" s="13">
        <v>0</v>
      </c>
      <c r="G355" s="13">
        <v>0</v>
      </c>
      <c r="H355" s="13">
        <f t="shared" si="21"/>
        <v>9599811</v>
      </c>
      <c r="I355" s="13">
        <v>965386.06</v>
      </c>
      <c r="J355" s="13">
        <v>0</v>
      </c>
      <c r="K355" s="13">
        <v>0</v>
      </c>
      <c r="L355" s="13">
        <f>L354+Table1[[#This Row],[LR number]]-Table1[[#This Row],[Sales Returns]]-Table1[[#This Row],[AR/AP]]</f>
        <v>5647477.18</v>
      </c>
      <c r="M355" s="22" t="s">
        <v>1138</v>
      </c>
      <c r="N355" s="14"/>
      <c r="O355" s="14"/>
      <c r="P355" s="14">
        <f>Table1[[#This Row],[Sale return in MRP
(B)]]*25%</f>
        <v>0</v>
      </c>
      <c r="Q355" s="14"/>
      <c r="R355" s="14"/>
    </row>
    <row r="356" ht="15.75" hidden="1" spans="1:18">
      <c r="A356" s="10" t="s">
        <v>1137</v>
      </c>
      <c r="B356" s="10" t="s">
        <v>15</v>
      </c>
      <c r="C356" s="11" t="s">
        <v>369</v>
      </c>
      <c r="D356" s="12">
        <v>45110</v>
      </c>
      <c r="E356" s="13">
        <v>0</v>
      </c>
      <c r="F356" s="13">
        <v>0</v>
      </c>
      <c r="G356" s="13">
        <v>300000</v>
      </c>
      <c r="H356" s="13">
        <f t="shared" si="21"/>
        <v>9299811</v>
      </c>
      <c r="I356" s="13">
        <v>0</v>
      </c>
      <c r="J356" s="13">
        <v>0</v>
      </c>
      <c r="K356" s="13">
        <v>300000</v>
      </c>
      <c r="L356" s="13">
        <f>L355+Table1[[#This Row],[LR number]]-Table1[[#This Row],[Sales Returns]]-Table1[[#This Row],[AR/AP]]</f>
        <v>5347477.18</v>
      </c>
      <c r="M356" s="22" t="s">
        <v>1138</v>
      </c>
      <c r="N356" s="14"/>
      <c r="O356" s="14"/>
      <c r="P356" s="14">
        <f>Table1[[#This Row],[Sale return in MRP
(B)]]*25%</f>
        <v>0</v>
      </c>
      <c r="Q356" s="14"/>
      <c r="R356" s="14"/>
    </row>
    <row r="357" ht="15.75" hidden="1" spans="1:18">
      <c r="A357" s="10" t="s">
        <v>1137</v>
      </c>
      <c r="B357" s="10" t="s">
        <v>12</v>
      </c>
      <c r="C357" s="11" t="s">
        <v>370</v>
      </c>
      <c r="D357" s="12">
        <v>45115</v>
      </c>
      <c r="E357" s="13">
        <v>454398.3</v>
      </c>
      <c r="F357" s="13">
        <v>0</v>
      </c>
      <c r="G357" s="13">
        <v>0</v>
      </c>
      <c r="H357" s="13">
        <f t="shared" si="21"/>
        <v>9754209.3</v>
      </c>
      <c r="I357" s="13">
        <v>454398.3</v>
      </c>
      <c r="J357" s="13">
        <v>0</v>
      </c>
      <c r="K357" s="13">
        <v>0</v>
      </c>
      <c r="L357" s="13">
        <f>L356+Table1[[#This Row],[LR number]]-Table1[[#This Row],[Sales Returns]]-Table1[[#This Row],[AR/AP]]</f>
        <v>5801875.48</v>
      </c>
      <c r="M357" s="22" t="s">
        <v>1138</v>
      </c>
      <c r="N357" s="14"/>
      <c r="O357" s="14"/>
      <c r="P357" s="14">
        <f>Table1[[#This Row],[Sale return in MRP
(B)]]*25%</f>
        <v>0</v>
      </c>
      <c r="Q357" s="14"/>
      <c r="R357" s="14"/>
    </row>
    <row r="358" ht="15.75" hidden="1" spans="1:18">
      <c r="A358" s="10" t="s">
        <v>1137</v>
      </c>
      <c r="B358" s="10" t="s">
        <v>15</v>
      </c>
      <c r="C358" s="11" t="s">
        <v>371</v>
      </c>
      <c r="D358" s="12">
        <v>45117</v>
      </c>
      <c r="E358" s="13">
        <v>0</v>
      </c>
      <c r="F358" s="13">
        <v>0</v>
      </c>
      <c r="G358" s="13">
        <v>200000</v>
      </c>
      <c r="H358" s="13">
        <f t="shared" si="21"/>
        <v>9554209.3</v>
      </c>
      <c r="I358" s="13">
        <v>0</v>
      </c>
      <c r="J358" s="13">
        <v>0</v>
      </c>
      <c r="K358" s="13">
        <v>200000</v>
      </c>
      <c r="L358" s="13">
        <f>L357+Table1[[#This Row],[LR number]]-Table1[[#This Row],[Sales Returns]]-Table1[[#This Row],[AR/AP]]</f>
        <v>5601875.48</v>
      </c>
      <c r="M358" s="22" t="s">
        <v>1138</v>
      </c>
      <c r="N358" s="14"/>
      <c r="O358" s="14"/>
      <c r="P358" s="14">
        <f>Table1[[#This Row],[Sale return in MRP
(B)]]*25%</f>
        <v>0</v>
      </c>
      <c r="Q358" s="14"/>
      <c r="R358" s="14"/>
    </row>
    <row r="359" ht="15.75" hidden="1" spans="1:18">
      <c r="A359" s="10" t="s">
        <v>1137</v>
      </c>
      <c r="B359" s="10" t="s">
        <v>12</v>
      </c>
      <c r="C359" s="11" t="s">
        <v>372</v>
      </c>
      <c r="D359" s="12">
        <v>45120</v>
      </c>
      <c r="E359" s="13">
        <v>372586.68</v>
      </c>
      <c r="F359" s="13">
        <v>0</v>
      </c>
      <c r="G359" s="13">
        <v>0</v>
      </c>
      <c r="H359" s="13">
        <f t="shared" si="21"/>
        <v>9926795.98</v>
      </c>
      <c r="I359" s="13">
        <v>372586.68</v>
      </c>
      <c r="J359" s="13">
        <v>0</v>
      </c>
      <c r="K359" s="13">
        <v>0</v>
      </c>
      <c r="L359" s="13">
        <f>L358+Table1[[#This Row],[LR number]]-Table1[[#This Row],[Sales Returns]]-Table1[[#This Row],[AR/AP]]</f>
        <v>5974462.16</v>
      </c>
      <c r="M359" s="22" t="s">
        <v>1138</v>
      </c>
      <c r="N359" s="14"/>
      <c r="O359" s="14"/>
      <c r="P359" s="14">
        <f>Table1[[#This Row],[Sale return in MRP
(B)]]*25%</f>
        <v>0</v>
      </c>
      <c r="Q359" s="14"/>
      <c r="R359" s="14"/>
    </row>
    <row r="360" ht="15.75" hidden="1" spans="1:18">
      <c r="A360" s="10" t="s">
        <v>1137</v>
      </c>
      <c r="B360" s="10" t="s">
        <v>15</v>
      </c>
      <c r="C360" s="11" t="s">
        <v>373</v>
      </c>
      <c r="D360" s="12">
        <v>45120</v>
      </c>
      <c r="E360" s="13">
        <v>0</v>
      </c>
      <c r="F360" s="13">
        <v>0</v>
      </c>
      <c r="G360" s="13">
        <v>150000</v>
      </c>
      <c r="H360" s="13">
        <f t="shared" si="21"/>
        <v>9776795.98</v>
      </c>
      <c r="I360" s="13">
        <v>0</v>
      </c>
      <c r="J360" s="13">
        <v>0</v>
      </c>
      <c r="K360" s="13">
        <v>150000</v>
      </c>
      <c r="L360" s="13">
        <f>L359+Table1[[#This Row],[LR number]]-Table1[[#This Row],[Sales Returns]]-Table1[[#This Row],[AR/AP]]</f>
        <v>5824462.16</v>
      </c>
      <c r="M360" s="22" t="s">
        <v>1138</v>
      </c>
      <c r="N360" s="14"/>
      <c r="O360" s="14"/>
      <c r="P360" s="14">
        <f>Table1[[#This Row],[Sale return in MRP
(B)]]*25%</f>
        <v>0</v>
      </c>
      <c r="Q360" s="14"/>
      <c r="R360" s="14"/>
    </row>
    <row r="361" ht="15.75" hidden="1" spans="1:18">
      <c r="A361" s="10" t="s">
        <v>1137</v>
      </c>
      <c r="B361" s="10" t="s">
        <v>12</v>
      </c>
      <c r="C361" s="11" t="s">
        <v>374</v>
      </c>
      <c r="D361" s="12">
        <v>45124</v>
      </c>
      <c r="E361" s="13">
        <v>139335.4</v>
      </c>
      <c r="F361" s="13">
        <v>0</v>
      </c>
      <c r="G361" s="13">
        <v>0</v>
      </c>
      <c r="H361" s="13">
        <f t="shared" si="21"/>
        <v>9916131.38</v>
      </c>
      <c r="I361" s="13">
        <v>139335.4</v>
      </c>
      <c r="J361" s="13">
        <v>0</v>
      </c>
      <c r="K361" s="13">
        <v>0</v>
      </c>
      <c r="L361" s="13">
        <f>L360+Table1[[#This Row],[LR number]]-Table1[[#This Row],[Sales Returns]]-Table1[[#This Row],[AR/AP]]</f>
        <v>5963797.56</v>
      </c>
      <c r="M361" s="22" t="s">
        <v>1138</v>
      </c>
      <c r="N361" s="14"/>
      <c r="O361" s="14"/>
      <c r="P361" s="14">
        <f>Table1[[#This Row],[Sale return in MRP
(B)]]*25%</f>
        <v>0</v>
      </c>
      <c r="Q361" s="14"/>
      <c r="R361" s="14"/>
    </row>
    <row r="362" ht="15.75" hidden="1" spans="1:18">
      <c r="A362" s="10" t="s">
        <v>1137</v>
      </c>
      <c r="B362" s="10" t="s">
        <v>15</v>
      </c>
      <c r="C362" s="11" t="s">
        <v>375</v>
      </c>
      <c r="D362" s="12">
        <v>45124</v>
      </c>
      <c r="E362" s="13">
        <v>0</v>
      </c>
      <c r="F362" s="13">
        <v>0</v>
      </c>
      <c r="G362" s="13">
        <v>130000</v>
      </c>
      <c r="H362" s="13">
        <f t="shared" si="21"/>
        <v>9786131.38</v>
      </c>
      <c r="I362" s="13">
        <v>0</v>
      </c>
      <c r="J362" s="13">
        <v>0</v>
      </c>
      <c r="K362" s="13">
        <v>130000</v>
      </c>
      <c r="L362" s="13">
        <f>L361+Table1[[#This Row],[LR number]]-Table1[[#This Row],[Sales Returns]]-Table1[[#This Row],[AR/AP]]</f>
        <v>5833797.56</v>
      </c>
      <c r="M362" s="22" t="s">
        <v>1138</v>
      </c>
      <c r="N362" s="14"/>
      <c r="O362" s="14"/>
      <c r="P362" s="14">
        <f>Table1[[#This Row],[Sale return in MRP
(B)]]*25%</f>
        <v>0</v>
      </c>
      <c r="Q362" s="14"/>
      <c r="R362" s="14"/>
    </row>
    <row r="363" ht="15.75" hidden="1" spans="1:18">
      <c r="A363" s="10" t="s">
        <v>1137</v>
      </c>
      <c r="B363" s="10" t="s">
        <v>15</v>
      </c>
      <c r="C363" s="11" t="s">
        <v>376</v>
      </c>
      <c r="D363" s="12">
        <v>45128</v>
      </c>
      <c r="E363" s="13">
        <v>0</v>
      </c>
      <c r="F363" s="13">
        <v>0</v>
      </c>
      <c r="G363" s="13">
        <v>285000</v>
      </c>
      <c r="H363" s="13">
        <f t="shared" si="21"/>
        <v>9501131.38</v>
      </c>
      <c r="I363" s="13">
        <v>0</v>
      </c>
      <c r="J363" s="13">
        <v>0</v>
      </c>
      <c r="K363" s="13">
        <v>285000</v>
      </c>
      <c r="L363" s="13">
        <f>L362+Table1[[#This Row],[LR number]]-Table1[[#This Row],[Sales Returns]]-Table1[[#This Row],[AR/AP]]</f>
        <v>5548797.56</v>
      </c>
      <c r="M363" s="22" t="s">
        <v>1138</v>
      </c>
      <c r="N363" s="14"/>
      <c r="O363" s="14"/>
      <c r="P363" s="14">
        <f>Table1[[#This Row],[Sale return in MRP
(B)]]*25%</f>
        <v>0</v>
      </c>
      <c r="Q363" s="14"/>
      <c r="R363" s="14"/>
    </row>
    <row r="364" ht="15.75" hidden="1" spans="1:18">
      <c r="A364" s="10" t="s">
        <v>1137</v>
      </c>
      <c r="B364" s="10" t="s">
        <v>15</v>
      </c>
      <c r="C364" s="11" t="s">
        <v>377</v>
      </c>
      <c r="D364" s="12">
        <v>45131</v>
      </c>
      <c r="E364" s="13">
        <v>0</v>
      </c>
      <c r="F364" s="13">
        <v>0</v>
      </c>
      <c r="G364" s="13">
        <v>140000</v>
      </c>
      <c r="H364" s="13">
        <f t="shared" si="21"/>
        <v>9361131.38</v>
      </c>
      <c r="I364" s="13">
        <v>0</v>
      </c>
      <c r="J364" s="13">
        <v>0</v>
      </c>
      <c r="K364" s="13">
        <v>140000</v>
      </c>
      <c r="L364" s="13">
        <f>L363+Table1[[#This Row],[LR number]]-Table1[[#This Row],[Sales Returns]]-Table1[[#This Row],[AR/AP]]</f>
        <v>5408797.56</v>
      </c>
      <c r="M364" s="22" t="s">
        <v>1138</v>
      </c>
      <c r="N364" s="14"/>
      <c r="O364" s="14"/>
      <c r="P364" s="14">
        <f>Table1[[#This Row],[Sale return in MRP
(B)]]*25%</f>
        <v>0</v>
      </c>
      <c r="Q364" s="14"/>
      <c r="R364" s="14"/>
    </row>
    <row r="365" ht="15.75" hidden="1" spans="1:18">
      <c r="A365" s="10" t="s">
        <v>1137</v>
      </c>
      <c r="B365" s="10" t="s">
        <v>307</v>
      </c>
      <c r="C365" s="11" t="s">
        <v>378</v>
      </c>
      <c r="D365" s="12">
        <v>45138</v>
      </c>
      <c r="E365" s="13">
        <v>0</v>
      </c>
      <c r="F365" s="13">
        <v>0</v>
      </c>
      <c r="G365" s="13">
        <v>0</v>
      </c>
      <c r="H365" s="13">
        <f t="shared" si="21"/>
        <v>9361131.38</v>
      </c>
      <c r="I365" s="13">
        <v>0</v>
      </c>
      <c r="J365" s="13">
        <v>0</v>
      </c>
      <c r="K365" s="13">
        <v>0</v>
      </c>
      <c r="L365" s="13">
        <f>L364+Table1[[#This Row],[LR number]]-Table1[[#This Row],[Sales Returns]]-Table1[[#This Row],[AR/AP]]</f>
        <v>5408797.56</v>
      </c>
      <c r="M365" s="22" t="s">
        <v>1138</v>
      </c>
      <c r="N365" s="14"/>
      <c r="O365" s="14"/>
      <c r="P365" s="14">
        <f>Table1[[#This Row],[Sale return in MRP
(B)]]*25%</f>
        <v>0</v>
      </c>
      <c r="Q365" s="14"/>
      <c r="R365" s="14"/>
    </row>
    <row r="366" ht="15.75" hidden="1" spans="1:18">
      <c r="A366" s="10" t="s">
        <v>1137</v>
      </c>
      <c r="B366" s="10" t="s">
        <v>15</v>
      </c>
      <c r="C366" s="11" t="s">
        <v>379</v>
      </c>
      <c r="D366" s="12">
        <v>45145</v>
      </c>
      <c r="E366" s="13">
        <v>0</v>
      </c>
      <c r="F366" s="13">
        <v>0</v>
      </c>
      <c r="G366" s="13">
        <v>350000</v>
      </c>
      <c r="H366" s="13">
        <f t="shared" si="21"/>
        <v>9011131.38</v>
      </c>
      <c r="I366" s="13">
        <v>0</v>
      </c>
      <c r="J366" s="13">
        <v>0</v>
      </c>
      <c r="K366" s="13">
        <v>350000</v>
      </c>
      <c r="L366" s="13">
        <f>L365+Table1[[#This Row],[LR number]]-Table1[[#This Row],[Sales Returns]]-Table1[[#This Row],[AR/AP]]</f>
        <v>5058797.56</v>
      </c>
      <c r="M366" s="22" t="s">
        <v>1138</v>
      </c>
      <c r="N366" s="14"/>
      <c r="O366" s="14"/>
      <c r="P366" s="14">
        <f>Table1[[#This Row],[Sale return in MRP
(B)]]*25%</f>
        <v>0</v>
      </c>
      <c r="Q366" s="14"/>
      <c r="R366" s="14"/>
    </row>
    <row r="367" ht="15.75" hidden="1" spans="1:18">
      <c r="A367" s="10" t="s">
        <v>1137</v>
      </c>
      <c r="B367" s="10" t="s">
        <v>15</v>
      </c>
      <c r="C367" s="11" t="s">
        <v>380</v>
      </c>
      <c r="D367" s="12">
        <v>45149</v>
      </c>
      <c r="E367" s="13">
        <v>0</v>
      </c>
      <c r="F367" s="13">
        <v>0</v>
      </c>
      <c r="G367" s="13">
        <v>93583</v>
      </c>
      <c r="H367" s="13">
        <f t="shared" si="21"/>
        <v>8917548.38</v>
      </c>
      <c r="I367" s="13">
        <v>0</v>
      </c>
      <c r="J367" s="13">
        <v>0</v>
      </c>
      <c r="K367" s="13">
        <v>93583</v>
      </c>
      <c r="L367" s="13">
        <f>L366+Table1[[#This Row],[LR number]]-Table1[[#This Row],[Sales Returns]]-Table1[[#This Row],[AR/AP]]</f>
        <v>4965214.56</v>
      </c>
      <c r="M367" s="22" t="s">
        <v>1138</v>
      </c>
      <c r="N367" s="14"/>
      <c r="O367" s="14"/>
      <c r="P367" s="14">
        <f>Table1[[#This Row],[Sale return in MRP
(B)]]*25%</f>
        <v>0</v>
      </c>
      <c r="Q367" s="14"/>
      <c r="R367" s="14"/>
    </row>
    <row r="368" ht="15.75" hidden="1" spans="1:18">
      <c r="A368" s="10" t="s">
        <v>1137</v>
      </c>
      <c r="B368" s="10" t="s">
        <v>15</v>
      </c>
      <c r="C368" s="11" t="s">
        <v>1140</v>
      </c>
      <c r="D368" s="12">
        <v>45152</v>
      </c>
      <c r="E368" s="14"/>
      <c r="F368" s="14"/>
      <c r="G368" s="42">
        <v>150000</v>
      </c>
      <c r="H368" s="13">
        <f t="shared" si="21"/>
        <v>8767548.38</v>
      </c>
      <c r="I368" s="14"/>
      <c r="J368" s="14"/>
      <c r="K368" s="42">
        <v>150000</v>
      </c>
      <c r="L368" s="13">
        <f>L367+Table1[[#This Row],[LR number]]-Table1[[#This Row],[Sales Returns]]-Table1[[#This Row],[AR/AP]]</f>
        <v>4815214.56</v>
      </c>
      <c r="M368" s="22" t="s">
        <v>1138</v>
      </c>
      <c r="N368" s="14"/>
      <c r="O368" s="14"/>
      <c r="P368" s="14">
        <f>Table1[[#This Row],[Sale return in MRP
(B)]]*25%</f>
        <v>0</v>
      </c>
      <c r="Q368" s="14"/>
      <c r="R368" s="14"/>
    </row>
    <row r="369" ht="15.75" hidden="1" spans="1:18">
      <c r="A369" s="10" t="s">
        <v>1137</v>
      </c>
      <c r="B369" s="10" t="s">
        <v>33</v>
      </c>
      <c r="C369" s="11" t="s">
        <v>1141</v>
      </c>
      <c r="D369" s="12">
        <v>45156</v>
      </c>
      <c r="E369" s="14"/>
      <c r="F369" s="42">
        <v>60406.16</v>
      </c>
      <c r="G369" s="14"/>
      <c r="H369" s="13">
        <f t="shared" si="21"/>
        <v>8707142.22</v>
      </c>
      <c r="I369" s="14"/>
      <c r="J369" s="42">
        <v>60406.16</v>
      </c>
      <c r="K369" s="14"/>
      <c r="L369" s="13">
        <f>L368+Table1[[#This Row],[LR number]]-Table1[[#This Row],[Sales Returns]]-Table1[[#This Row],[AR/AP]]</f>
        <v>4754808.4</v>
      </c>
      <c r="M369" s="22" t="s">
        <v>1138</v>
      </c>
      <c r="N369" s="14"/>
      <c r="O369" s="14"/>
      <c r="P369" s="14">
        <f>Table1[[#This Row],[Sale return in MRP
(B)]]*25%</f>
        <v>0</v>
      </c>
      <c r="Q369" s="14"/>
      <c r="R369" s="14"/>
    </row>
    <row r="370" ht="15.75" hidden="1" spans="1:18">
      <c r="A370" s="10" t="s">
        <v>1137</v>
      </c>
      <c r="B370" s="10" t="s">
        <v>33</v>
      </c>
      <c r="C370" s="11" t="s">
        <v>1142</v>
      </c>
      <c r="D370" s="12">
        <v>45156</v>
      </c>
      <c r="E370" s="14"/>
      <c r="F370" s="42">
        <v>10888.66</v>
      </c>
      <c r="G370" s="14"/>
      <c r="H370" s="13">
        <f t="shared" si="21"/>
        <v>8696253.56</v>
      </c>
      <c r="I370" s="14"/>
      <c r="J370" s="42">
        <v>10888.66</v>
      </c>
      <c r="K370" s="14"/>
      <c r="L370" s="13">
        <f>L369+Table1[[#This Row],[LR number]]-Table1[[#This Row],[Sales Returns]]-Table1[[#This Row],[AR/AP]]</f>
        <v>4743919.74</v>
      </c>
      <c r="M370" s="22" t="s">
        <v>1138</v>
      </c>
      <c r="N370" s="14"/>
      <c r="O370" s="14"/>
      <c r="P370" s="14">
        <f>Table1[[#This Row],[Sale return in MRP
(B)]]*25%</f>
        <v>0</v>
      </c>
      <c r="Q370" s="14"/>
      <c r="R370" s="14"/>
    </row>
    <row r="371" ht="15.75" hidden="1" spans="1:18">
      <c r="A371" s="10" t="s">
        <v>1137</v>
      </c>
      <c r="B371" s="10" t="s">
        <v>33</v>
      </c>
      <c r="C371" s="11" t="s">
        <v>1143</v>
      </c>
      <c r="D371" s="12">
        <v>45156</v>
      </c>
      <c r="E371" s="14"/>
      <c r="F371" s="42">
        <v>178298.13</v>
      </c>
      <c r="G371" s="14"/>
      <c r="H371" s="13" t="e">
        <f>#REF!+E371-F371-G371</f>
        <v>#REF!</v>
      </c>
      <c r="I371" s="14"/>
      <c r="J371" s="42">
        <v>178298.13</v>
      </c>
      <c r="K371" s="14"/>
      <c r="L371" s="13" t="e">
        <f>#REF!+Table1[[#This Row],[LR number]]-Table1[[#This Row],[Sales Returns]]-Table1[[#This Row],[AR/AP]]</f>
        <v>#REF!</v>
      </c>
      <c r="M371" s="22" t="s">
        <v>1138</v>
      </c>
      <c r="N371" s="14"/>
      <c r="O371" s="14"/>
      <c r="P371" s="14">
        <f>Table1[[#This Row],[Sale return in MRP
(B)]]*25%</f>
        <v>0</v>
      </c>
      <c r="Q371" s="14"/>
      <c r="R371" s="14"/>
    </row>
    <row r="372" ht="15.75" hidden="1" spans="1:18">
      <c r="A372" s="10" t="s">
        <v>1137</v>
      </c>
      <c r="B372" s="10" t="s">
        <v>33</v>
      </c>
      <c r="C372" s="11" t="s">
        <v>1144</v>
      </c>
      <c r="D372" s="12">
        <v>45156</v>
      </c>
      <c r="E372" s="14"/>
      <c r="F372" s="42">
        <v>197625.55</v>
      </c>
      <c r="G372" s="14"/>
      <c r="H372" s="13" t="e">
        <f>#REF!+E372-F372-G372</f>
        <v>#REF!</v>
      </c>
      <c r="I372" s="14"/>
      <c r="J372" s="42">
        <v>197625.55</v>
      </c>
      <c r="K372" s="14"/>
      <c r="L372" s="13" t="e">
        <f>#REF!+Table1[[#This Row],[LR number]]-Table1[[#This Row],[Sales Returns]]-Table1[[#This Row],[AR/AP]]</f>
        <v>#REF!</v>
      </c>
      <c r="M372" s="22" t="s">
        <v>1138</v>
      </c>
      <c r="N372" s="14"/>
      <c r="O372" s="14"/>
      <c r="P372" s="14">
        <f>Table1[[#This Row],[Sale return in MRP
(B)]]*25%</f>
        <v>0</v>
      </c>
      <c r="Q372" s="14"/>
      <c r="R372" s="14"/>
    </row>
    <row r="373" ht="15.75" hidden="1" spans="1:18">
      <c r="A373" s="10" t="s">
        <v>1137</v>
      </c>
      <c r="B373" s="10" t="s">
        <v>33</v>
      </c>
      <c r="C373" s="11" t="s">
        <v>1145</v>
      </c>
      <c r="D373" s="12">
        <v>45156</v>
      </c>
      <c r="E373" s="14"/>
      <c r="F373" s="42">
        <v>87219.95</v>
      </c>
      <c r="G373" s="14"/>
      <c r="H373" s="13" t="e">
        <f>H372+E373-F373-G373</f>
        <v>#REF!</v>
      </c>
      <c r="I373" s="14"/>
      <c r="J373" s="42">
        <v>87219.95</v>
      </c>
      <c r="K373" s="14"/>
      <c r="L373" s="13" t="e">
        <f>L372+Table1[[#This Row],[LR number]]-Table1[[#This Row],[Sales Returns]]-Table1[[#This Row],[AR/AP]]</f>
        <v>#REF!</v>
      </c>
      <c r="M373" s="22" t="s">
        <v>1138</v>
      </c>
      <c r="N373" s="14"/>
      <c r="O373" s="14"/>
      <c r="P373" s="14">
        <f>Table1[[#This Row],[Sale return in MRP
(B)]]*25%</f>
        <v>0</v>
      </c>
      <c r="Q373" s="14"/>
      <c r="R373" s="14"/>
    </row>
    <row r="374" ht="15.75" hidden="1" spans="1:18">
      <c r="A374" s="10" t="s">
        <v>1137</v>
      </c>
      <c r="B374" s="10" t="s">
        <v>33</v>
      </c>
      <c r="C374" s="11" t="s">
        <v>1146</v>
      </c>
      <c r="D374" s="12">
        <v>45156</v>
      </c>
      <c r="E374" s="14"/>
      <c r="F374" s="42">
        <v>312581.34</v>
      </c>
      <c r="G374" s="14"/>
      <c r="H374" s="13" t="e">
        <f>H373+E374-F374-G374</f>
        <v>#REF!</v>
      </c>
      <c r="I374" s="14"/>
      <c r="J374" s="42">
        <v>312581.34</v>
      </c>
      <c r="K374" s="14"/>
      <c r="L374" s="13" t="e">
        <f>L373+Table1[[#This Row],[LR number]]-Table1[[#This Row],[Sales Returns]]-Table1[[#This Row],[AR/AP]]</f>
        <v>#REF!</v>
      </c>
      <c r="M374" s="22" t="s">
        <v>1138</v>
      </c>
      <c r="N374" s="14"/>
      <c r="O374" s="14"/>
      <c r="P374" s="14">
        <f>Table1[[#This Row],[Sale return in MRP
(B)]]*25%</f>
        <v>0</v>
      </c>
      <c r="Q374" s="14"/>
      <c r="R374" s="14"/>
    </row>
    <row r="375" ht="15.75" hidden="1" spans="1:18">
      <c r="A375" s="14" t="s">
        <v>1147</v>
      </c>
      <c r="B375" s="10"/>
      <c r="C375" s="11"/>
      <c r="D375" s="12"/>
      <c r="E375" s="14"/>
      <c r="F375" s="42"/>
      <c r="G375" s="14"/>
      <c r="H375" s="13" t="e">
        <f t="shared" ref="H375:H379" si="34">H374+E375-F375-G375</f>
        <v>#REF!</v>
      </c>
      <c r="I375" s="14"/>
      <c r="J375" s="42"/>
      <c r="K375" s="14"/>
      <c r="L375" s="13" t="e">
        <f>L374+Table1[[#This Row],[LR number]]-Table1[[#This Row],[Sales Returns]]-Table1[[#This Row],[AR/AP]]</f>
        <v>#REF!</v>
      </c>
      <c r="M375" s="22"/>
      <c r="N375" s="14"/>
      <c r="O375" s="14"/>
      <c r="P375" s="14">
        <f>Table1[[#This Row],[Sale return in MRP
(B)]]*25%</f>
        <v>0</v>
      </c>
      <c r="Q375" s="14"/>
      <c r="R375" s="14"/>
    </row>
    <row r="376" s="4" customFormat="1" ht="15.75" hidden="1" spans="1:18">
      <c r="A376" s="43" t="s">
        <v>1137</v>
      </c>
      <c r="B376" s="43" t="s">
        <v>307</v>
      </c>
      <c r="C376" s="44" t="s">
        <v>308</v>
      </c>
      <c r="D376" s="45">
        <v>45016</v>
      </c>
      <c r="E376" s="46"/>
      <c r="F376" s="47">
        <v>110990</v>
      </c>
      <c r="G376" s="47">
        <v>0</v>
      </c>
      <c r="H376" s="48" t="e">
        <f t="shared" si="34"/>
        <v>#REF!</v>
      </c>
      <c r="I376" s="55">
        <v>110990</v>
      </c>
      <c r="J376" s="47">
        <v>0</v>
      </c>
      <c r="K376" s="47">
        <v>0</v>
      </c>
      <c r="L376" s="48" t="e">
        <f>L375+Table1[[#This Row],[LR number]]-Table1[[#This Row],[Sales Returns]]-Table1[[#This Row],[AR/AP]]</f>
        <v>#REF!</v>
      </c>
      <c r="M376" s="56" t="s">
        <v>1138</v>
      </c>
      <c r="N376" s="54"/>
      <c r="O376" s="54"/>
      <c r="P376" s="54">
        <f>Table1[[#This Row],[Sale return in MRP
(B)]]*25%</f>
        <v>0</v>
      </c>
      <c r="Q376" s="54"/>
      <c r="R376" s="54"/>
    </row>
    <row r="377" ht="15.75" hidden="1" spans="1:18">
      <c r="A377" s="10" t="s">
        <v>1137</v>
      </c>
      <c r="B377" s="10" t="s">
        <v>309</v>
      </c>
      <c r="C377" s="11" t="s">
        <v>310</v>
      </c>
      <c r="D377" s="12">
        <v>45016</v>
      </c>
      <c r="E377" s="49"/>
      <c r="F377" s="42">
        <v>0</v>
      </c>
      <c r="G377" s="42">
        <v>100900</v>
      </c>
      <c r="H377" s="13" t="e">
        <f t="shared" si="34"/>
        <v>#REF!</v>
      </c>
      <c r="I377" s="49"/>
      <c r="J377" s="42">
        <v>0</v>
      </c>
      <c r="K377" s="42">
        <v>100900</v>
      </c>
      <c r="L377" s="13" t="e">
        <f>L376+Table1[[#This Row],[LR number]]-Table1[[#This Row],[Sales Returns]]-Table1[[#This Row],[AR/AP]]</f>
        <v>#REF!</v>
      </c>
      <c r="M377" s="22" t="s">
        <v>1138</v>
      </c>
      <c r="N377" s="14"/>
      <c r="O377" s="14"/>
      <c r="P377" s="14">
        <f>Table1[[#This Row],[Sale return in MRP
(B)]]*25%</f>
        <v>0</v>
      </c>
      <c r="Q377" s="14"/>
      <c r="R377" s="14"/>
    </row>
    <row r="378" ht="15.75" hidden="1" spans="1:18">
      <c r="A378" s="10" t="s">
        <v>1137</v>
      </c>
      <c r="B378" s="10" t="s">
        <v>307</v>
      </c>
      <c r="C378" s="11" t="s">
        <v>367</v>
      </c>
      <c r="D378" s="12">
        <v>45107</v>
      </c>
      <c r="E378" s="49"/>
      <c r="F378" s="42">
        <v>2979</v>
      </c>
      <c r="G378" s="42">
        <v>0</v>
      </c>
      <c r="H378" s="13" t="e">
        <f t="shared" si="34"/>
        <v>#REF!</v>
      </c>
      <c r="I378" s="49">
        <v>2979</v>
      </c>
      <c r="J378" s="42">
        <v>0</v>
      </c>
      <c r="K378" s="42">
        <v>0</v>
      </c>
      <c r="L378" s="13" t="e">
        <f>L377+Table1[[#This Row],[LR number]]-Table1[[#This Row],[Sales Returns]]-Table1[[#This Row],[AR/AP]]</f>
        <v>#REF!</v>
      </c>
      <c r="M378" s="22" t="s">
        <v>1138</v>
      </c>
      <c r="N378" s="14"/>
      <c r="O378" s="14"/>
      <c r="P378" s="14">
        <f>Table1[[#This Row],[Sale return in MRP
(B)]]*25%</f>
        <v>0</v>
      </c>
      <c r="Q378" s="14"/>
      <c r="R378" s="14"/>
    </row>
    <row r="379" ht="15.75" hidden="1" spans="1:18">
      <c r="A379" s="10" t="s">
        <v>1137</v>
      </c>
      <c r="B379" s="10" t="s">
        <v>307</v>
      </c>
      <c r="C379" s="11" t="s">
        <v>378</v>
      </c>
      <c r="D379" s="12">
        <v>45138</v>
      </c>
      <c r="E379" s="49"/>
      <c r="F379" s="42">
        <v>965</v>
      </c>
      <c r="G379" s="42">
        <v>0</v>
      </c>
      <c r="H379" s="13" t="e">
        <f t="shared" si="34"/>
        <v>#REF!</v>
      </c>
      <c r="I379" s="49">
        <v>965</v>
      </c>
      <c r="J379" s="42">
        <v>0</v>
      </c>
      <c r="K379" s="42">
        <v>0</v>
      </c>
      <c r="L379" s="13" t="e">
        <f>L378+Table1[[#This Row],[LR number]]-Table1[[#This Row],[Sales Returns]]-Table1[[#This Row],[AR/AP]]</f>
        <v>#REF!</v>
      </c>
      <c r="M379" s="22" t="s">
        <v>1138</v>
      </c>
      <c r="N379" s="14"/>
      <c r="O379" s="14"/>
      <c r="P379" s="14">
        <f>Table1[[#This Row],[Sale return in MRP
(B)]]*25%</f>
        <v>0</v>
      </c>
      <c r="Q379" s="14"/>
      <c r="R379" s="14"/>
    </row>
    <row r="380" ht="15.75" hidden="1" spans="1:18">
      <c r="A380" s="50" t="s">
        <v>1148</v>
      </c>
      <c r="B380" s="51" t="s">
        <v>12</v>
      </c>
      <c r="C380" s="52" t="s">
        <v>1149</v>
      </c>
      <c r="D380" s="53">
        <v>45167</v>
      </c>
      <c r="E380" s="54"/>
      <c r="F380" s="47"/>
      <c r="G380" s="54"/>
      <c r="H380" s="48"/>
      <c r="I380" s="57">
        <v>1228879.96</v>
      </c>
      <c r="J380" s="48"/>
      <c r="K380" s="48"/>
      <c r="L380" s="13" t="e">
        <f>L379+Table1[[#This Row],[LR number]]-Table1[[#This Row],[Sales Returns]]-Table1[[#This Row],[AR/AP]]</f>
        <v>#REF!</v>
      </c>
      <c r="M380" s="22" t="s">
        <v>1138</v>
      </c>
      <c r="N380" s="22"/>
      <c r="O380" s="22"/>
      <c r="P380" s="22">
        <f>Table1[[#This Row],[Sale return in MRP
(B)]]*25%</f>
        <v>0</v>
      </c>
      <c r="Q380" s="22"/>
      <c r="R380" s="22"/>
    </row>
    <row r="381" ht="15.75" hidden="1" spans="1:18">
      <c r="A381" s="50" t="s">
        <v>1148</v>
      </c>
      <c r="B381" s="51" t="s">
        <v>12</v>
      </c>
      <c r="C381" s="52" t="s">
        <v>1150</v>
      </c>
      <c r="D381" s="53">
        <v>45173</v>
      </c>
      <c r="E381" s="54"/>
      <c r="F381" s="47"/>
      <c r="G381" s="54"/>
      <c r="H381" s="48"/>
      <c r="I381" s="57">
        <v>104312.75</v>
      </c>
      <c r="J381" s="48"/>
      <c r="K381" s="48"/>
      <c r="L381" s="13" t="e">
        <f>L380+Table1[[#This Row],[LR number]]-Table1[[#This Row],[Sales Returns]]-Table1[[#This Row],[AR/AP]]</f>
        <v>#REF!</v>
      </c>
      <c r="M381" s="22" t="s">
        <v>1138</v>
      </c>
      <c r="N381" s="22"/>
      <c r="O381" s="22"/>
      <c r="P381" s="22">
        <f>Table1[[#This Row],[Sale return in MRP
(B)]]*25%</f>
        <v>0</v>
      </c>
      <c r="Q381" s="22"/>
      <c r="R381" s="22"/>
    </row>
    <row r="382" ht="15.75" hidden="1" spans="1:18">
      <c r="A382" s="50" t="s">
        <v>1148</v>
      </c>
      <c r="B382" s="51" t="s">
        <v>12</v>
      </c>
      <c r="C382" s="52" t="s">
        <v>1151</v>
      </c>
      <c r="D382" s="53">
        <v>45188</v>
      </c>
      <c r="E382" s="54"/>
      <c r="F382" s="47"/>
      <c r="G382" s="54"/>
      <c r="H382" s="48"/>
      <c r="I382" s="57">
        <v>161088.8</v>
      </c>
      <c r="J382" s="48"/>
      <c r="K382" s="48"/>
      <c r="L382" s="13" t="e">
        <f>L381+Table1[[#This Row],[LR number]]-Table1[[#This Row],[Sales Returns]]-Table1[[#This Row],[AR/AP]]</f>
        <v>#REF!</v>
      </c>
      <c r="M382" s="22" t="s">
        <v>1138</v>
      </c>
      <c r="N382" s="22"/>
      <c r="O382" s="22"/>
      <c r="P382" s="22">
        <f>Table1[[#This Row],[Sale return in MRP
(B)]]*25%</f>
        <v>0</v>
      </c>
      <c r="Q382" s="22"/>
      <c r="R382" s="22"/>
    </row>
    <row r="383" ht="15.75" hidden="1" spans="1:18">
      <c r="A383" s="50" t="s">
        <v>1148</v>
      </c>
      <c r="B383" s="51" t="s">
        <v>12</v>
      </c>
      <c r="C383" s="52" t="s">
        <v>1152</v>
      </c>
      <c r="D383" s="53">
        <v>45190</v>
      </c>
      <c r="E383" s="54"/>
      <c r="F383" s="47"/>
      <c r="G383" s="54"/>
      <c r="H383" s="48"/>
      <c r="I383" s="57">
        <v>72631.53</v>
      </c>
      <c r="J383" s="48"/>
      <c r="K383" s="48"/>
      <c r="L383" s="13" t="e">
        <f>L382+Table1[[#This Row],[LR number]]-Table1[[#This Row],[Sales Returns]]-Table1[[#This Row],[AR/AP]]</f>
        <v>#REF!</v>
      </c>
      <c r="M383" s="22" t="s">
        <v>1138</v>
      </c>
      <c r="N383" s="22"/>
      <c r="O383" s="22"/>
      <c r="P383" s="22">
        <f>Table1[[#This Row],[Sale return in MRP
(B)]]*25%</f>
        <v>0</v>
      </c>
      <c r="Q383" s="22"/>
      <c r="R383" s="22"/>
    </row>
    <row r="384" ht="15.75" hidden="1" spans="1:18">
      <c r="A384" s="50" t="s">
        <v>1148</v>
      </c>
      <c r="B384" s="51" t="s">
        <v>12</v>
      </c>
      <c r="C384" s="52" t="s">
        <v>1153</v>
      </c>
      <c r="D384" s="53">
        <v>45201</v>
      </c>
      <c r="E384" s="54"/>
      <c r="F384" s="47"/>
      <c r="G384" s="54"/>
      <c r="H384" s="48"/>
      <c r="I384" s="57">
        <v>145013.71</v>
      </c>
      <c r="J384" s="48"/>
      <c r="K384" s="48"/>
      <c r="L384" s="13" t="e">
        <f>L383+Table1[[#This Row],[LR number]]-Table1[[#This Row],[Sales Returns]]-Table1[[#This Row],[AR/AP]]</f>
        <v>#REF!</v>
      </c>
      <c r="M384" s="22" t="s">
        <v>1138</v>
      </c>
      <c r="N384" s="22"/>
      <c r="O384" s="22"/>
      <c r="P384" s="22">
        <f>Table1[[#This Row],[Sale return in MRP
(B)]]*25%</f>
        <v>0</v>
      </c>
      <c r="Q384" s="22"/>
      <c r="R384" s="22"/>
    </row>
    <row r="385" ht="15.75" hidden="1" spans="1:18">
      <c r="A385" s="50" t="s">
        <v>1148</v>
      </c>
      <c r="B385" s="51" t="s">
        <v>12</v>
      </c>
      <c r="C385" s="52" t="s">
        <v>1154</v>
      </c>
      <c r="D385" s="53">
        <v>45202</v>
      </c>
      <c r="E385" s="54"/>
      <c r="F385" s="47"/>
      <c r="G385" s="54"/>
      <c r="H385" s="48"/>
      <c r="I385" s="57">
        <v>88011.85</v>
      </c>
      <c r="J385" s="48"/>
      <c r="K385" s="48"/>
      <c r="L385" s="13" t="e">
        <f>L384+Table1[[#This Row],[LR number]]-Table1[[#This Row],[Sales Returns]]-Table1[[#This Row],[AR/AP]]</f>
        <v>#REF!</v>
      </c>
      <c r="M385" s="22" t="s">
        <v>1138</v>
      </c>
      <c r="N385" s="22"/>
      <c r="O385" s="22"/>
      <c r="P385" s="22">
        <f>Table1[[#This Row],[Sale return in MRP
(B)]]*25%</f>
        <v>0</v>
      </c>
      <c r="Q385" s="22"/>
      <c r="R385" s="22"/>
    </row>
    <row r="386" ht="15.75" hidden="1" spans="1:18">
      <c r="A386" s="50" t="s">
        <v>1148</v>
      </c>
      <c r="B386" s="51" t="s">
        <v>12</v>
      </c>
      <c r="C386" s="52" t="s">
        <v>1155</v>
      </c>
      <c r="D386" s="53">
        <v>45206</v>
      </c>
      <c r="E386" s="54"/>
      <c r="F386" s="47"/>
      <c r="G386" s="54"/>
      <c r="H386" s="48"/>
      <c r="I386" s="57">
        <v>97407.49</v>
      </c>
      <c r="J386" s="48"/>
      <c r="K386" s="48"/>
      <c r="L386" s="13" t="e">
        <f>L385+Table1[[#This Row],[LR number]]-Table1[[#This Row],[Sales Returns]]-Table1[[#This Row],[AR/AP]]</f>
        <v>#REF!</v>
      </c>
      <c r="M386" s="22" t="s">
        <v>1138</v>
      </c>
      <c r="N386" s="22"/>
      <c r="O386" s="22"/>
      <c r="P386" s="22">
        <f>Table1[[#This Row],[Sale return in MRP
(B)]]*25%</f>
        <v>0</v>
      </c>
      <c r="Q386" s="22"/>
      <c r="R386" s="22"/>
    </row>
    <row r="387" ht="15.75" hidden="1" spans="1:18">
      <c r="A387" s="50" t="s">
        <v>1148</v>
      </c>
      <c r="B387" s="51" t="s">
        <v>12</v>
      </c>
      <c r="C387" s="52" t="s">
        <v>1156</v>
      </c>
      <c r="D387" s="53">
        <v>45211</v>
      </c>
      <c r="E387" s="54"/>
      <c r="F387" s="47"/>
      <c r="G387" s="54"/>
      <c r="H387" s="48"/>
      <c r="I387" s="57">
        <v>103768.23</v>
      </c>
      <c r="J387" s="48"/>
      <c r="K387" s="48"/>
      <c r="L387" s="13" t="e">
        <f>L386+Table1[[#This Row],[LR number]]-Table1[[#This Row],[Sales Returns]]-Table1[[#This Row],[AR/AP]]</f>
        <v>#REF!</v>
      </c>
      <c r="M387" s="22" t="s">
        <v>1138</v>
      </c>
      <c r="N387" s="22"/>
      <c r="O387" s="22"/>
      <c r="P387" s="22">
        <f>Table1[[#This Row],[Sale return in MRP
(B)]]*25%</f>
        <v>0</v>
      </c>
      <c r="Q387" s="22"/>
      <c r="R387" s="22"/>
    </row>
    <row r="388" ht="15.75" hidden="1" spans="1:18">
      <c r="A388" s="50" t="s">
        <v>1148</v>
      </c>
      <c r="B388" s="51" t="s">
        <v>12</v>
      </c>
      <c r="C388" s="52" t="s">
        <v>1157</v>
      </c>
      <c r="D388" s="53">
        <v>45217</v>
      </c>
      <c r="E388" s="54"/>
      <c r="F388" s="47"/>
      <c r="G388" s="54"/>
      <c r="H388" s="48"/>
      <c r="I388" s="57">
        <v>309942.72</v>
      </c>
      <c r="J388" s="48"/>
      <c r="K388" s="48"/>
      <c r="L388" s="13" t="e">
        <f>L387+Table1[[#This Row],[LR number]]-Table1[[#This Row],[Sales Returns]]-Table1[[#This Row],[AR/AP]]</f>
        <v>#REF!</v>
      </c>
      <c r="M388" s="22" t="s">
        <v>1138</v>
      </c>
      <c r="N388" s="22"/>
      <c r="O388" s="22"/>
      <c r="P388" s="22">
        <f>Table1[[#This Row],[Sale return in MRP
(B)]]*25%</f>
        <v>0</v>
      </c>
      <c r="Q388" s="22"/>
      <c r="R388" s="22"/>
    </row>
    <row r="389" ht="15.75" hidden="1" spans="1:18">
      <c r="A389" s="50" t="s">
        <v>1148</v>
      </c>
      <c r="B389" s="51" t="s">
        <v>12</v>
      </c>
      <c r="C389" s="52" t="s">
        <v>1158</v>
      </c>
      <c r="D389" s="53">
        <v>45217</v>
      </c>
      <c r="E389" s="54"/>
      <c r="F389" s="47"/>
      <c r="G389" s="54"/>
      <c r="H389" s="48"/>
      <c r="I389" s="57">
        <v>249606.09</v>
      </c>
      <c r="J389" s="48"/>
      <c r="K389" s="48"/>
      <c r="L389" s="13" t="e">
        <f>L388+Table1[[#This Row],[LR number]]-Table1[[#This Row],[Sales Returns]]-Table1[[#This Row],[AR/AP]]</f>
        <v>#REF!</v>
      </c>
      <c r="M389" s="22" t="s">
        <v>1138</v>
      </c>
      <c r="N389" s="22"/>
      <c r="O389" s="22"/>
      <c r="P389" s="22">
        <f>Table1[[#This Row],[Sale return in MRP
(B)]]*25%</f>
        <v>0</v>
      </c>
      <c r="Q389" s="22"/>
      <c r="R389" s="22"/>
    </row>
    <row r="390" ht="15.75" hidden="1" spans="1:18">
      <c r="A390" s="50" t="s">
        <v>1148</v>
      </c>
      <c r="B390" s="51" t="s">
        <v>12</v>
      </c>
      <c r="C390" s="52" t="s">
        <v>1159</v>
      </c>
      <c r="D390" s="53">
        <v>45220</v>
      </c>
      <c r="E390" s="54"/>
      <c r="F390" s="47"/>
      <c r="G390" s="54"/>
      <c r="H390" s="48"/>
      <c r="I390" s="57">
        <v>255923.07</v>
      </c>
      <c r="J390" s="48"/>
      <c r="K390" s="48"/>
      <c r="L390" s="13" t="e">
        <f>L389+Table1[[#This Row],[LR number]]-Table1[[#This Row],[Sales Returns]]-Table1[[#This Row],[AR/AP]]</f>
        <v>#REF!</v>
      </c>
      <c r="M390" s="22" t="s">
        <v>1138</v>
      </c>
      <c r="N390" s="22"/>
      <c r="O390" s="22"/>
      <c r="P390" s="22">
        <f>Table1[[#This Row],[Sale return in MRP
(B)]]*25%</f>
        <v>0</v>
      </c>
      <c r="Q390" s="22"/>
      <c r="R390" s="22"/>
    </row>
    <row r="391" ht="15.75" hidden="1" spans="1:18">
      <c r="A391" s="50" t="s">
        <v>1148</v>
      </c>
      <c r="B391" s="51" t="s">
        <v>12</v>
      </c>
      <c r="C391" s="52" t="s">
        <v>1160</v>
      </c>
      <c r="D391" s="53">
        <v>45231</v>
      </c>
      <c r="E391" s="54"/>
      <c r="F391" s="47"/>
      <c r="G391" s="54"/>
      <c r="H391" s="48"/>
      <c r="I391" s="57">
        <v>204560.58</v>
      </c>
      <c r="J391" s="48"/>
      <c r="K391" s="48"/>
      <c r="L391" s="13" t="e">
        <f>L390+Table1[[#This Row],[LR number]]-Table1[[#This Row],[Sales Returns]]-Table1[[#This Row],[AR/AP]]</f>
        <v>#REF!</v>
      </c>
      <c r="M391" s="22" t="s">
        <v>1138</v>
      </c>
      <c r="N391" s="22"/>
      <c r="O391" s="22"/>
      <c r="P391" s="22">
        <f>Table1[[#This Row],[Sale return in MRP
(B)]]*25%</f>
        <v>0</v>
      </c>
      <c r="Q391" s="22"/>
      <c r="R391" s="22"/>
    </row>
    <row r="392" ht="15.75" hidden="1" spans="1:18">
      <c r="A392" s="50" t="s">
        <v>1148</v>
      </c>
      <c r="B392" s="51" t="s">
        <v>12</v>
      </c>
      <c r="C392" s="52" t="s">
        <v>1161</v>
      </c>
      <c r="D392" s="53">
        <v>45234</v>
      </c>
      <c r="E392" s="54"/>
      <c r="F392" s="47"/>
      <c r="G392" s="54"/>
      <c r="H392" s="48"/>
      <c r="I392" s="57">
        <v>236806.5</v>
      </c>
      <c r="J392" s="48"/>
      <c r="K392" s="48"/>
      <c r="L392" s="13" t="e">
        <f>L391+Table1[[#This Row],[LR number]]-Table1[[#This Row],[Sales Returns]]-Table1[[#This Row],[AR/AP]]</f>
        <v>#REF!</v>
      </c>
      <c r="M392" s="22" t="s">
        <v>1138</v>
      </c>
      <c r="N392" s="22"/>
      <c r="O392" s="22"/>
      <c r="P392" s="22">
        <f>Table1[[#This Row],[Sale return in MRP
(B)]]*25%</f>
        <v>0</v>
      </c>
      <c r="Q392" s="22"/>
      <c r="R392" s="22"/>
    </row>
    <row r="393" ht="15.75" hidden="1" spans="1:18">
      <c r="A393" s="50" t="s">
        <v>1148</v>
      </c>
      <c r="B393" s="51" t="s">
        <v>12</v>
      </c>
      <c r="C393" s="52" t="s">
        <v>1162</v>
      </c>
      <c r="D393" s="53">
        <v>45240</v>
      </c>
      <c r="E393" s="54"/>
      <c r="F393" s="47"/>
      <c r="G393" s="54"/>
      <c r="H393" s="48"/>
      <c r="I393" s="57">
        <v>67874.78</v>
      </c>
      <c r="J393" s="48"/>
      <c r="K393" s="48"/>
      <c r="L393" s="13" t="e">
        <f>L392+Table1[[#This Row],[LR number]]-Table1[[#This Row],[Sales Returns]]-Table1[[#This Row],[AR/AP]]</f>
        <v>#REF!</v>
      </c>
      <c r="M393" s="22" t="s">
        <v>1138</v>
      </c>
      <c r="N393" s="22"/>
      <c r="O393" s="22"/>
      <c r="P393" s="22">
        <f>Table1[[#This Row],[Sale return in MRP
(B)]]*25%</f>
        <v>0</v>
      </c>
      <c r="Q393" s="22"/>
      <c r="R393" s="22"/>
    </row>
    <row r="394" ht="15.75" hidden="1" spans="1:18">
      <c r="A394" s="50" t="s">
        <v>1148</v>
      </c>
      <c r="B394" s="51" t="s">
        <v>12</v>
      </c>
      <c r="C394" s="52" t="s">
        <v>1163</v>
      </c>
      <c r="D394" s="53">
        <v>45246</v>
      </c>
      <c r="E394" s="54"/>
      <c r="F394" s="47"/>
      <c r="G394" s="54"/>
      <c r="H394" s="48"/>
      <c r="I394" s="57">
        <v>130981.64</v>
      </c>
      <c r="J394" s="48"/>
      <c r="K394" s="48"/>
      <c r="L394" s="13" t="e">
        <f>L393+Table1[[#This Row],[LR number]]-Table1[[#This Row],[Sales Returns]]-Table1[[#This Row],[AR/AP]]</f>
        <v>#REF!</v>
      </c>
      <c r="M394" s="22" t="s">
        <v>1138</v>
      </c>
      <c r="N394" s="22"/>
      <c r="O394" s="22"/>
      <c r="P394" s="22">
        <f>Table1[[#This Row],[Sale return in MRP
(B)]]*25%</f>
        <v>0</v>
      </c>
      <c r="Q394" s="22"/>
      <c r="R394" s="22"/>
    </row>
    <row r="395" ht="15.75" hidden="1" spans="1:18">
      <c r="A395" s="50" t="s">
        <v>1148</v>
      </c>
      <c r="B395" s="51" t="s">
        <v>12</v>
      </c>
      <c r="C395" s="52" t="s">
        <v>1164</v>
      </c>
      <c r="D395" s="53">
        <v>45248</v>
      </c>
      <c r="E395" s="54"/>
      <c r="F395" s="47"/>
      <c r="G395" s="54"/>
      <c r="H395" s="48"/>
      <c r="I395" s="57">
        <v>353037.04</v>
      </c>
      <c r="J395" s="48"/>
      <c r="K395" s="48"/>
      <c r="L395" s="13" t="e">
        <f>L394+Table1[[#This Row],[LR number]]-Table1[[#This Row],[Sales Returns]]-Table1[[#This Row],[AR/AP]]</f>
        <v>#REF!</v>
      </c>
      <c r="M395" s="22" t="s">
        <v>1138</v>
      </c>
      <c r="N395" s="22"/>
      <c r="O395" s="22"/>
      <c r="P395" s="22">
        <f>Table1[[#This Row],[Sale return in MRP
(B)]]*25%</f>
        <v>0</v>
      </c>
      <c r="Q395" s="22"/>
      <c r="R395" s="22"/>
    </row>
    <row r="396" ht="15.75" hidden="1" spans="1:18">
      <c r="A396" s="50" t="s">
        <v>1148</v>
      </c>
      <c r="B396" s="51" t="s">
        <v>12</v>
      </c>
      <c r="C396" s="52" t="s">
        <v>1165</v>
      </c>
      <c r="D396" s="53">
        <v>45252</v>
      </c>
      <c r="E396" s="54"/>
      <c r="F396" s="47"/>
      <c r="G396" s="54"/>
      <c r="H396" s="48"/>
      <c r="I396" s="57">
        <v>566888.49</v>
      </c>
      <c r="J396" s="48"/>
      <c r="K396" s="48"/>
      <c r="L396" s="13" t="e">
        <f>L395+Table1[[#This Row],[LR number]]-Table1[[#This Row],[Sales Returns]]-Table1[[#This Row],[AR/AP]]</f>
        <v>#REF!</v>
      </c>
      <c r="M396" s="22" t="s">
        <v>1138</v>
      </c>
      <c r="N396" s="22"/>
      <c r="O396" s="22"/>
      <c r="P396" s="22">
        <f>Table1[[#This Row],[Sale return in MRP
(B)]]*25%</f>
        <v>0</v>
      </c>
      <c r="Q396" s="22"/>
      <c r="R396" s="22"/>
    </row>
    <row r="397" ht="15.75" hidden="1" spans="1:18">
      <c r="A397" s="50" t="s">
        <v>1148</v>
      </c>
      <c r="B397" s="51" t="s">
        <v>12</v>
      </c>
      <c r="C397" s="52" t="s">
        <v>1166</v>
      </c>
      <c r="D397" s="53">
        <v>45254</v>
      </c>
      <c r="E397" s="54"/>
      <c r="F397" s="47"/>
      <c r="G397" s="54"/>
      <c r="H397" s="48"/>
      <c r="I397" s="57">
        <v>187349.35</v>
      </c>
      <c r="J397" s="48"/>
      <c r="K397" s="48"/>
      <c r="L397" s="13" t="e">
        <f>L396+Table1[[#This Row],[LR number]]-Table1[[#This Row],[Sales Returns]]-Table1[[#This Row],[AR/AP]]</f>
        <v>#REF!</v>
      </c>
      <c r="M397" s="22" t="s">
        <v>1138</v>
      </c>
      <c r="N397" s="22"/>
      <c r="O397" s="22"/>
      <c r="P397" s="22">
        <f>Table1[[#This Row],[Sale return in MRP
(B)]]*25%</f>
        <v>0</v>
      </c>
      <c r="Q397" s="22"/>
      <c r="R397" s="22"/>
    </row>
    <row r="398" ht="15.75" hidden="1" spans="1:18">
      <c r="A398" s="50" t="s">
        <v>1148</v>
      </c>
      <c r="B398" s="51" t="s">
        <v>12</v>
      </c>
      <c r="C398" s="52" t="s">
        <v>1167</v>
      </c>
      <c r="D398" s="53">
        <v>45255</v>
      </c>
      <c r="E398" s="54"/>
      <c r="F398" s="47"/>
      <c r="G398" s="54"/>
      <c r="H398" s="48"/>
      <c r="I398" s="57">
        <v>134801.71</v>
      </c>
      <c r="J398" s="48"/>
      <c r="K398" s="48"/>
      <c r="L398" s="13" t="e">
        <f>L397+Table1[[#This Row],[LR number]]-Table1[[#This Row],[Sales Returns]]-Table1[[#This Row],[AR/AP]]</f>
        <v>#REF!</v>
      </c>
      <c r="M398" s="22" t="s">
        <v>1138</v>
      </c>
      <c r="N398" s="22"/>
      <c r="O398" s="22"/>
      <c r="P398" s="22">
        <f>Table1[[#This Row],[Sale return in MRP
(B)]]*25%</f>
        <v>0</v>
      </c>
      <c r="Q398" s="22"/>
      <c r="R398" s="22"/>
    </row>
    <row r="399" ht="15.75" hidden="1" spans="1:18">
      <c r="A399" s="50" t="s">
        <v>1148</v>
      </c>
      <c r="B399" s="51" t="s">
        <v>12</v>
      </c>
      <c r="C399" s="52" t="s">
        <v>1168</v>
      </c>
      <c r="D399" s="53">
        <v>45258</v>
      </c>
      <c r="E399" s="54"/>
      <c r="F399" s="47"/>
      <c r="G399" s="54"/>
      <c r="H399" s="48"/>
      <c r="I399" s="57">
        <v>97375.61</v>
      </c>
      <c r="J399" s="48"/>
      <c r="K399" s="48"/>
      <c r="L399" s="13" t="e">
        <f>L398+Table1[[#This Row],[LR number]]-Table1[[#This Row],[Sales Returns]]-Table1[[#This Row],[AR/AP]]</f>
        <v>#REF!</v>
      </c>
      <c r="M399" s="22" t="s">
        <v>1138</v>
      </c>
      <c r="N399" s="22"/>
      <c r="O399" s="22"/>
      <c r="P399" s="22">
        <f>Table1[[#This Row],[Sale return in MRP
(B)]]*25%</f>
        <v>0</v>
      </c>
      <c r="Q399" s="22"/>
      <c r="R399" s="22"/>
    </row>
    <row r="400" ht="15.75" hidden="1" spans="1:18">
      <c r="A400" s="50" t="s">
        <v>1148</v>
      </c>
      <c r="B400" s="51" t="s">
        <v>12</v>
      </c>
      <c r="C400" s="52" t="s">
        <v>1169</v>
      </c>
      <c r="D400" s="53">
        <v>45262</v>
      </c>
      <c r="E400" s="54"/>
      <c r="F400" s="47"/>
      <c r="G400" s="54"/>
      <c r="H400" s="48">
        <f t="shared" ref="H400:H431" si="35">H399+E400-F400-G400</f>
        <v>0</v>
      </c>
      <c r="I400" s="57">
        <v>96532.23</v>
      </c>
      <c r="J400" s="48">
        <f>Table1[[#This Row],[Sale Invoice]]</f>
        <v>0</v>
      </c>
      <c r="K400" s="48">
        <f>Table1[[#This Row],[Sale Invoice]]</f>
        <v>0</v>
      </c>
      <c r="L400" s="13" t="e">
        <f>L399+Table1[[#This Row],[LR number]]-Table1[[#This Row],[Sales Returns]]-Table1[[#This Row],[AR/AP]]</f>
        <v>#REF!</v>
      </c>
      <c r="M400" s="22" t="s">
        <v>1138</v>
      </c>
      <c r="N400" s="22"/>
      <c r="O400" s="22"/>
      <c r="P400" s="22">
        <f>Table1[[#This Row],[Sale return in MRP
(B)]]*25%</f>
        <v>0</v>
      </c>
      <c r="Q400" s="22"/>
      <c r="R400" s="22"/>
    </row>
    <row r="401" ht="15.75" hidden="1" spans="1:18">
      <c r="A401" s="50" t="s">
        <v>1148</v>
      </c>
      <c r="B401" s="51" t="s">
        <v>12</v>
      </c>
      <c r="C401" s="52" t="s">
        <v>1170</v>
      </c>
      <c r="D401" s="53">
        <v>45267</v>
      </c>
      <c r="E401" s="54"/>
      <c r="F401" s="47"/>
      <c r="G401" s="54"/>
      <c r="H401" s="48">
        <f t="shared" si="35"/>
        <v>0</v>
      </c>
      <c r="I401" s="57">
        <v>541256.63</v>
      </c>
      <c r="J401" s="48">
        <f>Table1[[#This Row],[Sale Invoice]]</f>
        <v>0</v>
      </c>
      <c r="K401" s="48">
        <f>Table1[[#This Row],[Sale Invoice]]</f>
        <v>0</v>
      </c>
      <c r="L401" s="13" t="e">
        <f>L400+Table1[[#This Row],[LR number]]-Table1[[#This Row],[Sales Returns]]-Table1[[#This Row],[AR/AP]]</f>
        <v>#REF!</v>
      </c>
      <c r="M401" s="22" t="s">
        <v>1138</v>
      </c>
      <c r="N401" s="22"/>
      <c r="O401" s="22"/>
      <c r="P401" s="22">
        <f>Table1[[#This Row],[Sale return in MRP
(B)]]*25%</f>
        <v>0</v>
      </c>
      <c r="Q401" s="22"/>
      <c r="R401" s="22"/>
    </row>
    <row r="402" ht="15.75" hidden="1" spans="1:18">
      <c r="A402" s="50" t="s">
        <v>1148</v>
      </c>
      <c r="B402" s="51" t="s">
        <v>12</v>
      </c>
      <c r="C402" s="52" t="s">
        <v>1171</v>
      </c>
      <c r="D402" s="53">
        <v>45275</v>
      </c>
      <c r="E402" s="54"/>
      <c r="F402" s="47"/>
      <c r="G402" s="54"/>
      <c r="H402" s="48">
        <f t="shared" si="35"/>
        <v>0</v>
      </c>
      <c r="I402" s="57">
        <v>371235</v>
      </c>
      <c r="J402" s="48">
        <f>Table1[[#This Row],[Sale Invoice]]</f>
        <v>0</v>
      </c>
      <c r="K402" s="48">
        <f>Table1[[#This Row],[Sale Invoice]]</f>
        <v>0</v>
      </c>
      <c r="L402" s="13" t="e">
        <f>L401+Table1[[#This Row],[LR number]]-Table1[[#This Row],[Sales Returns]]-Table1[[#This Row],[AR/AP]]</f>
        <v>#REF!</v>
      </c>
      <c r="M402" s="22" t="s">
        <v>1138</v>
      </c>
      <c r="N402" s="22"/>
      <c r="O402" s="22"/>
      <c r="P402" s="22">
        <f>Table1[[#This Row],[Sale return in MRP
(B)]]*25%</f>
        <v>0</v>
      </c>
      <c r="Q402" s="22"/>
      <c r="R402" s="22"/>
    </row>
    <row r="403" ht="15.75" hidden="1" spans="1:18">
      <c r="A403" s="50" t="s">
        <v>1148</v>
      </c>
      <c r="B403" s="51" t="s">
        <v>12</v>
      </c>
      <c r="C403" s="52" t="s">
        <v>1172</v>
      </c>
      <c r="D403" s="53">
        <v>45279</v>
      </c>
      <c r="E403" s="54"/>
      <c r="F403" s="47"/>
      <c r="G403" s="54"/>
      <c r="H403" s="48">
        <f t="shared" si="35"/>
        <v>0</v>
      </c>
      <c r="I403" s="57">
        <v>175834.15</v>
      </c>
      <c r="J403" s="48">
        <f>Table1[[#This Row],[Sale Invoice]]</f>
        <v>0</v>
      </c>
      <c r="K403" s="48">
        <f>Table1[[#This Row],[Sale Invoice]]</f>
        <v>0</v>
      </c>
      <c r="L403" s="13" t="e">
        <f>L402+Table1[[#This Row],[LR number]]-Table1[[#This Row],[Sales Returns]]-Table1[[#This Row],[AR/AP]]</f>
        <v>#REF!</v>
      </c>
      <c r="M403" s="22" t="s">
        <v>1138</v>
      </c>
      <c r="N403" s="22"/>
      <c r="O403" s="22"/>
      <c r="P403" s="22">
        <f>Table1[[#This Row],[Sale return in MRP
(B)]]*25%</f>
        <v>0</v>
      </c>
      <c r="Q403" s="22"/>
      <c r="R403" s="22"/>
    </row>
    <row r="404" ht="15.75" hidden="1" spans="1:18">
      <c r="A404" s="50" t="s">
        <v>1148</v>
      </c>
      <c r="B404" s="51" t="s">
        <v>12</v>
      </c>
      <c r="C404" s="52" t="s">
        <v>1173</v>
      </c>
      <c r="D404" s="53">
        <v>45283</v>
      </c>
      <c r="E404" s="54"/>
      <c r="F404" s="47"/>
      <c r="G404" s="54"/>
      <c r="H404" s="48">
        <f t="shared" si="35"/>
        <v>0</v>
      </c>
      <c r="I404" s="57">
        <v>133915.09</v>
      </c>
      <c r="J404" s="48">
        <f>Table1[[#This Row],[Sale Invoice]]</f>
        <v>0</v>
      </c>
      <c r="K404" s="48">
        <f>Table1[[#This Row],[Sale Invoice]]</f>
        <v>0</v>
      </c>
      <c r="L404" s="13" t="e">
        <f>L403+Table1[[#This Row],[LR number]]-Table1[[#This Row],[Sales Returns]]-Table1[[#This Row],[AR/AP]]</f>
        <v>#REF!</v>
      </c>
      <c r="M404" s="22" t="s">
        <v>1138</v>
      </c>
      <c r="N404" s="22"/>
      <c r="O404" s="22"/>
      <c r="P404" s="22">
        <f>Table1[[#This Row],[Sale return in MRP
(B)]]*25%</f>
        <v>0</v>
      </c>
      <c r="Q404" s="22"/>
      <c r="R404" s="22"/>
    </row>
    <row r="405" ht="15.75" hidden="1" spans="1:18">
      <c r="A405" s="50" t="s">
        <v>1148</v>
      </c>
      <c r="B405" s="51" t="s">
        <v>12</v>
      </c>
      <c r="C405" s="52" t="s">
        <v>1174</v>
      </c>
      <c r="D405" s="53">
        <v>45288</v>
      </c>
      <c r="E405" s="54"/>
      <c r="F405" s="47"/>
      <c r="G405" s="54"/>
      <c r="H405" s="48">
        <f t="shared" si="35"/>
        <v>0</v>
      </c>
      <c r="I405" s="57">
        <v>68447.97</v>
      </c>
      <c r="J405" s="48">
        <f>Table1[[#This Row],[Sale Invoice]]</f>
        <v>0</v>
      </c>
      <c r="K405" s="48">
        <f>Table1[[#This Row],[Sale Invoice]]</f>
        <v>0</v>
      </c>
      <c r="L405" s="13" t="e">
        <f>L404+Table1[[#This Row],[LR number]]-Table1[[#This Row],[Sales Returns]]-Table1[[#This Row],[AR/AP]]</f>
        <v>#REF!</v>
      </c>
      <c r="M405" s="22" t="s">
        <v>1138</v>
      </c>
      <c r="N405" s="22"/>
      <c r="O405" s="22"/>
      <c r="P405" s="22">
        <f>Table1[[#This Row],[Sale return in MRP
(B)]]*25%</f>
        <v>0</v>
      </c>
      <c r="Q405" s="22"/>
      <c r="R405" s="22"/>
    </row>
    <row r="406" ht="15.75" hidden="1" spans="1:18">
      <c r="A406" s="50" t="s">
        <v>1148</v>
      </c>
      <c r="B406" s="51" t="s">
        <v>12</v>
      </c>
      <c r="C406" s="52" t="s">
        <v>1175</v>
      </c>
      <c r="D406" s="53">
        <v>45290</v>
      </c>
      <c r="E406" s="54"/>
      <c r="F406" s="47"/>
      <c r="G406" s="54"/>
      <c r="H406" s="48">
        <f t="shared" si="35"/>
        <v>0</v>
      </c>
      <c r="I406" s="57">
        <v>164555.9</v>
      </c>
      <c r="J406" s="48">
        <f>Table1[[#This Row],[Sale Invoice]]</f>
        <v>0</v>
      </c>
      <c r="K406" s="48">
        <f>Table1[[#This Row],[Sale Invoice]]</f>
        <v>0</v>
      </c>
      <c r="L406" s="13" t="e">
        <f>L405+Table1[[#This Row],[LR number]]-Table1[[#This Row],[Sales Returns]]-Table1[[#This Row],[AR/AP]]</f>
        <v>#REF!</v>
      </c>
      <c r="M406" s="22" t="s">
        <v>1138</v>
      </c>
      <c r="N406" s="22"/>
      <c r="O406" s="22"/>
      <c r="P406" s="22">
        <f>Table1[[#This Row],[Sale return in MRP
(B)]]*25%</f>
        <v>0</v>
      </c>
      <c r="Q406" s="22"/>
      <c r="R406" s="22"/>
    </row>
    <row r="407" ht="15.75" hidden="1" spans="1:18">
      <c r="A407" s="50" t="s">
        <v>1148</v>
      </c>
      <c r="B407" s="51" t="s">
        <v>12</v>
      </c>
      <c r="C407" s="52" t="s">
        <v>1176</v>
      </c>
      <c r="D407" s="53">
        <v>45293</v>
      </c>
      <c r="E407" s="54"/>
      <c r="F407" s="47"/>
      <c r="G407" s="54"/>
      <c r="H407" s="48">
        <f t="shared" si="35"/>
        <v>0</v>
      </c>
      <c r="I407" s="57">
        <v>105733.75</v>
      </c>
      <c r="J407" s="48">
        <f>Table1[[#This Row],[Sale Invoice]]</f>
        <v>0</v>
      </c>
      <c r="K407" s="48">
        <f>Table1[[#This Row],[Sale Invoice]]</f>
        <v>0</v>
      </c>
      <c r="L407" s="13" t="e">
        <f>L406+Table1[[#This Row],[LR number]]-Table1[[#This Row],[Sales Returns]]-Table1[[#This Row],[AR/AP]]</f>
        <v>#REF!</v>
      </c>
      <c r="M407" s="22" t="s">
        <v>1138</v>
      </c>
      <c r="N407" s="22"/>
      <c r="O407" s="22"/>
      <c r="P407" s="22">
        <f>Table1[[#This Row],[Sale return in MRP
(B)]]*25%</f>
        <v>0</v>
      </c>
      <c r="Q407" s="22"/>
      <c r="R407" s="22"/>
    </row>
    <row r="408" ht="15.75" hidden="1" spans="1:18">
      <c r="A408" s="50" t="s">
        <v>1148</v>
      </c>
      <c r="B408" s="51" t="s">
        <v>12</v>
      </c>
      <c r="C408" s="52" t="s">
        <v>1177</v>
      </c>
      <c r="D408" s="53">
        <v>45296</v>
      </c>
      <c r="E408" s="54"/>
      <c r="F408" s="47"/>
      <c r="G408" s="54"/>
      <c r="H408" s="48">
        <f t="shared" si="35"/>
        <v>0</v>
      </c>
      <c r="I408" s="57">
        <v>108255.27</v>
      </c>
      <c r="J408" s="48">
        <f>Table1[[#This Row],[Sale Invoice]]</f>
        <v>0</v>
      </c>
      <c r="K408" s="48">
        <f>Table1[[#This Row],[Sale Invoice]]</f>
        <v>0</v>
      </c>
      <c r="L408" s="13" t="e">
        <f>L407+Table1[[#This Row],[LR number]]-Table1[[#This Row],[Sales Returns]]-Table1[[#This Row],[AR/AP]]</f>
        <v>#REF!</v>
      </c>
      <c r="M408" s="22" t="s">
        <v>1138</v>
      </c>
      <c r="N408" s="22"/>
      <c r="O408" s="22"/>
      <c r="P408" s="22">
        <f>Table1[[#This Row],[Sale return in MRP
(B)]]*25%</f>
        <v>0</v>
      </c>
      <c r="Q408" s="22"/>
      <c r="R408" s="22"/>
    </row>
    <row r="409" ht="15.75" hidden="1" spans="1:18">
      <c r="A409" s="50" t="s">
        <v>1148</v>
      </c>
      <c r="B409" s="51" t="s">
        <v>12</v>
      </c>
      <c r="C409" s="52" t="s">
        <v>1178</v>
      </c>
      <c r="D409" s="53">
        <v>45297</v>
      </c>
      <c r="E409" s="54"/>
      <c r="F409" s="47"/>
      <c r="G409" s="54"/>
      <c r="H409" s="48">
        <f t="shared" si="35"/>
        <v>0</v>
      </c>
      <c r="I409" s="57">
        <v>35820.12</v>
      </c>
      <c r="J409" s="48">
        <f>Table1[[#This Row],[Sale Invoice]]</f>
        <v>0</v>
      </c>
      <c r="K409" s="48">
        <f>Table1[[#This Row],[Sale Invoice]]</f>
        <v>0</v>
      </c>
      <c r="L409" s="13" t="e">
        <f>L408+Table1[[#This Row],[LR number]]-Table1[[#This Row],[Sales Returns]]-Table1[[#This Row],[AR/AP]]</f>
        <v>#REF!</v>
      </c>
      <c r="M409" s="22" t="s">
        <v>1138</v>
      </c>
      <c r="N409" s="22"/>
      <c r="O409" s="22"/>
      <c r="P409" s="22">
        <f>Table1[[#This Row],[Sale return in MRP
(B)]]*25%</f>
        <v>0</v>
      </c>
      <c r="Q409" s="22"/>
      <c r="R409" s="22"/>
    </row>
    <row r="410" ht="15.75" hidden="1" spans="1:18">
      <c r="A410" s="50" t="s">
        <v>1148</v>
      </c>
      <c r="B410" s="51" t="s">
        <v>12</v>
      </c>
      <c r="C410" s="52" t="s">
        <v>1179</v>
      </c>
      <c r="D410" s="53">
        <v>45300</v>
      </c>
      <c r="E410" s="54"/>
      <c r="F410" s="47"/>
      <c r="G410" s="54"/>
      <c r="H410" s="48">
        <f t="shared" si="35"/>
        <v>0</v>
      </c>
      <c r="I410" s="57">
        <v>166147.05</v>
      </c>
      <c r="J410" s="48">
        <f>Table1[[#This Row],[Sale Invoice]]</f>
        <v>0</v>
      </c>
      <c r="K410" s="48">
        <f>Table1[[#This Row],[Sale Invoice]]</f>
        <v>0</v>
      </c>
      <c r="L410" s="13" t="e">
        <f>L409+Table1[[#This Row],[LR number]]-Table1[[#This Row],[Sales Returns]]-Table1[[#This Row],[AR/AP]]</f>
        <v>#REF!</v>
      </c>
      <c r="M410" s="22" t="s">
        <v>1138</v>
      </c>
      <c r="N410" s="22"/>
      <c r="O410" s="22"/>
      <c r="P410" s="22">
        <f>Table1[[#This Row],[Sale return in MRP
(B)]]*25%</f>
        <v>0</v>
      </c>
      <c r="Q410" s="22"/>
      <c r="R410" s="22"/>
    </row>
    <row r="411" ht="15.75" hidden="1" spans="1:18">
      <c r="A411" s="50" t="s">
        <v>1148</v>
      </c>
      <c r="B411" s="51" t="s">
        <v>12</v>
      </c>
      <c r="C411" s="52" t="s">
        <v>1180</v>
      </c>
      <c r="D411" s="53">
        <v>45303</v>
      </c>
      <c r="E411" s="54"/>
      <c r="F411" s="47"/>
      <c r="G411" s="54"/>
      <c r="H411" s="48">
        <f t="shared" si="35"/>
        <v>0</v>
      </c>
      <c r="I411" s="57">
        <v>88124.48</v>
      </c>
      <c r="J411" s="48">
        <f>Table1[[#This Row],[Sale Invoice]]</f>
        <v>0</v>
      </c>
      <c r="K411" s="48">
        <f>Table1[[#This Row],[Sale Invoice]]</f>
        <v>0</v>
      </c>
      <c r="L411" s="13" t="e">
        <f>L410+Table1[[#This Row],[LR number]]-Table1[[#This Row],[Sales Returns]]-Table1[[#This Row],[AR/AP]]</f>
        <v>#REF!</v>
      </c>
      <c r="M411" s="22" t="s">
        <v>1138</v>
      </c>
      <c r="N411" s="22"/>
      <c r="O411" s="22"/>
      <c r="P411" s="22">
        <f>Table1[[#This Row],[Sale return in MRP
(B)]]*25%</f>
        <v>0</v>
      </c>
      <c r="Q411" s="22"/>
      <c r="R411" s="22"/>
    </row>
    <row r="412" ht="15.75" hidden="1" spans="1:18">
      <c r="A412" s="50" t="s">
        <v>1148</v>
      </c>
      <c r="B412" s="51" t="s">
        <v>12</v>
      </c>
      <c r="C412" s="52" t="s">
        <v>1181</v>
      </c>
      <c r="D412" s="53">
        <v>45304</v>
      </c>
      <c r="E412" s="54"/>
      <c r="F412" s="47"/>
      <c r="G412" s="54"/>
      <c r="H412" s="48">
        <f t="shared" si="35"/>
        <v>0</v>
      </c>
      <c r="I412" s="57">
        <v>78047.88</v>
      </c>
      <c r="J412" s="48">
        <f>Table1[[#This Row],[Sale Invoice]]</f>
        <v>0</v>
      </c>
      <c r="K412" s="48">
        <f>Table1[[#This Row],[Sale Invoice]]</f>
        <v>0</v>
      </c>
      <c r="L412" s="13" t="e">
        <f>L411+Table1[[#This Row],[LR number]]-Table1[[#This Row],[Sales Returns]]-Table1[[#This Row],[AR/AP]]</f>
        <v>#REF!</v>
      </c>
      <c r="M412" s="22" t="s">
        <v>1138</v>
      </c>
      <c r="N412" s="22"/>
      <c r="O412" s="22"/>
      <c r="P412" s="22">
        <f>Table1[[#This Row],[Sale return in MRP
(B)]]*25%</f>
        <v>0</v>
      </c>
      <c r="Q412" s="22"/>
      <c r="R412" s="22"/>
    </row>
    <row r="413" ht="15.75" hidden="1" spans="1:18">
      <c r="A413" s="50" t="s">
        <v>1148</v>
      </c>
      <c r="B413" s="51" t="s">
        <v>12</v>
      </c>
      <c r="C413" s="52" t="s">
        <v>1182</v>
      </c>
      <c r="D413" s="53">
        <v>45310</v>
      </c>
      <c r="E413" s="54"/>
      <c r="F413" s="47"/>
      <c r="G413" s="54"/>
      <c r="H413" s="48">
        <f t="shared" si="35"/>
        <v>0</v>
      </c>
      <c r="I413" s="57">
        <v>115168.3</v>
      </c>
      <c r="J413" s="48">
        <f>Table1[[#This Row],[Sale Invoice]]</f>
        <v>0</v>
      </c>
      <c r="K413" s="48">
        <f>Table1[[#This Row],[Sale Invoice]]</f>
        <v>0</v>
      </c>
      <c r="L413" s="13" t="e">
        <f>L412+Table1[[#This Row],[LR number]]-Table1[[#This Row],[Sales Returns]]-Table1[[#This Row],[AR/AP]]</f>
        <v>#REF!</v>
      </c>
      <c r="M413" s="22" t="s">
        <v>1138</v>
      </c>
      <c r="N413" s="22"/>
      <c r="O413" s="22"/>
      <c r="P413" s="22">
        <f>Table1[[#This Row],[Sale return in MRP
(B)]]*25%</f>
        <v>0</v>
      </c>
      <c r="Q413" s="22"/>
      <c r="R413" s="22"/>
    </row>
    <row r="414" ht="15.75" hidden="1" spans="1:18">
      <c r="A414" s="50" t="s">
        <v>1148</v>
      </c>
      <c r="B414" s="51" t="s">
        <v>12</v>
      </c>
      <c r="C414" s="52" t="s">
        <v>1183</v>
      </c>
      <c r="D414" s="53">
        <v>45313</v>
      </c>
      <c r="E414" s="54"/>
      <c r="F414" s="47"/>
      <c r="G414" s="54"/>
      <c r="H414" s="48">
        <f t="shared" si="35"/>
        <v>0</v>
      </c>
      <c r="I414" s="57">
        <v>172073.62</v>
      </c>
      <c r="J414" s="48">
        <f>Table1[[#This Row],[Sale Invoice]]</f>
        <v>0</v>
      </c>
      <c r="K414" s="48">
        <f>Table1[[#This Row],[Sale Invoice]]</f>
        <v>0</v>
      </c>
      <c r="L414" s="13" t="e">
        <f>L413+Table1[[#This Row],[LR number]]-Table1[[#This Row],[Sales Returns]]-Table1[[#This Row],[AR/AP]]</f>
        <v>#REF!</v>
      </c>
      <c r="M414" s="22" t="s">
        <v>1138</v>
      </c>
      <c r="N414" s="22"/>
      <c r="O414" s="22"/>
      <c r="P414" s="22">
        <f>Table1[[#This Row],[Sale return in MRP
(B)]]*25%</f>
        <v>0</v>
      </c>
      <c r="Q414" s="22"/>
      <c r="R414" s="22"/>
    </row>
    <row r="415" ht="15.75" hidden="1" spans="1:18">
      <c r="A415" s="50" t="s">
        <v>1148</v>
      </c>
      <c r="B415" s="51" t="s">
        <v>12</v>
      </c>
      <c r="C415" s="52" t="s">
        <v>1184</v>
      </c>
      <c r="D415" s="53">
        <v>45314</v>
      </c>
      <c r="E415" s="54"/>
      <c r="F415" s="47"/>
      <c r="G415" s="54"/>
      <c r="H415" s="48">
        <f t="shared" si="35"/>
        <v>0</v>
      </c>
      <c r="I415" s="57">
        <v>219129.44</v>
      </c>
      <c r="J415" s="48">
        <f>Table1[[#This Row],[Sale Invoice]]</f>
        <v>0</v>
      </c>
      <c r="K415" s="48">
        <f>Table1[[#This Row],[Sale Invoice]]</f>
        <v>0</v>
      </c>
      <c r="L415" s="13" t="e">
        <f>L414+Table1[[#This Row],[LR number]]-Table1[[#This Row],[Sales Returns]]-Table1[[#This Row],[AR/AP]]</f>
        <v>#REF!</v>
      </c>
      <c r="M415" s="22" t="s">
        <v>1138</v>
      </c>
      <c r="N415" s="22"/>
      <c r="O415" s="22"/>
      <c r="P415" s="22">
        <f>Table1[[#This Row],[Sale return in MRP
(B)]]*25%</f>
        <v>0</v>
      </c>
      <c r="Q415" s="22"/>
      <c r="R415" s="22"/>
    </row>
    <row r="416" ht="15.75" hidden="1" spans="1:18">
      <c r="A416" s="50" t="s">
        <v>1148</v>
      </c>
      <c r="B416" s="51" t="s">
        <v>12</v>
      </c>
      <c r="C416" s="52" t="s">
        <v>1185</v>
      </c>
      <c r="D416" s="53">
        <v>45321</v>
      </c>
      <c r="E416" s="54"/>
      <c r="F416" s="47"/>
      <c r="G416" s="54"/>
      <c r="H416" s="48">
        <f t="shared" si="35"/>
        <v>0</v>
      </c>
      <c r="I416" s="57">
        <v>177946.04</v>
      </c>
      <c r="J416" s="48">
        <f>Table1[[#This Row],[Sale Invoice]]</f>
        <v>0</v>
      </c>
      <c r="K416" s="48">
        <f>Table1[[#This Row],[Sale Invoice]]</f>
        <v>0</v>
      </c>
      <c r="L416" s="13" t="e">
        <f>L415+Table1[[#This Row],[LR number]]-Table1[[#This Row],[Sales Returns]]-Table1[[#This Row],[AR/AP]]</f>
        <v>#REF!</v>
      </c>
      <c r="M416" s="22" t="s">
        <v>1138</v>
      </c>
      <c r="N416" s="22"/>
      <c r="O416" s="22"/>
      <c r="P416" s="22">
        <f>Table1[[#This Row],[Sale return in MRP
(B)]]*25%</f>
        <v>0</v>
      </c>
      <c r="Q416" s="22"/>
      <c r="R416" s="22"/>
    </row>
    <row r="417" ht="15.75" hidden="1" spans="1:18">
      <c r="A417" s="50" t="s">
        <v>1148</v>
      </c>
      <c r="B417" s="51" t="s">
        <v>33</v>
      </c>
      <c r="C417" s="58" t="s">
        <v>1186</v>
      </c>
      <c r="D417" s="53">
        <v>45250</v>
      </c>
      <c r="E417" s="54"/>
      <c r="F417" s="47"/>
      <c r="G417" s="54"/>
      <c r="H417" s="48">
        <f t="shared" si="35"/>
        <v>0</v>
      </c>
      <c r="I417" s="48">
        <f>Table1[[#This Row],[Sale Invoice]]</f>
        <v>0</v>
      </c>
      <c r="J417" s="57">
        <v>398341.75</v>
      </c>
      <c r="K417" s="48">
        <f>Table1[[#This Row],[Sale Invoice]]</f>
        <v>0</v>
      </c>
      <c r="L417" s="13" t="e">
        <f>L416+Table1[[#This Row],[LR number]]-Table1[[#This Row],[Sales Returns]]-Table1[[#This Row],[AR/AP]]</f>
        <v>#REF!</v>
      </c>
      <c r="M417" s="22" t="s">
        <v>1138</v>
      </c>
      <c r="N417" s="22"/>
      <c r="O417" s="22"/>
      <c r="P417" s="22">
        <f>Table1[[#This Row],[Sale return in MRP
(B)]]*25%</f>
        <v>0</v>
      </c>
      <c r="Q417" s="22"/>
      <c r="R417" s="22"/>
    </row>
    <row r="418" ht="15.75" hidden="1" spans="1:18">
      <c r="A418" s="50" t="s">
        <v>1148</v>
      </c>
      <c r="B418" s="51" t="s">
        <v>33</v>
      </c>
      <c r="C418" s="58" t="s">
        <v>1187</v>
      </c>
      <c r="D418" s="53">
        <v>45275</v>
      </c>
      <c r="E418" s="54"/>
      <c r="F418" s="47"/>
      <c r="G418" s="54"/>
      <c r="H418" s="48">
        <f t="shared" si="35"/>
        <v>0</v>
      </c>
      <c r="I418" s="48">
        <f>Table1[[#This Row],[Sale Invoice]]</f>
        <v>0</v>
      </c>
      <c r="J418" s="57">
        <v>2390.61</v>
      </c>
      <c r="K418" s="48">
        <f>Table1[[#This Row],[Sale Invoice]]</f>
        <v>0</v>
      </c>
      <c r="L418" s="13" t="e">
        <f>L417+Table1[[#This Row],[LR number]]-Table1[[#This Row],[Sales Returns]]-Table1[[#This Row],[AR/AP]]</f>
        <v>#REF!</v>
      </c>
      <c r="M418" s="22" t="s">
        <v>1138</v>
      </c>
      <c r="N418" s="22"/>
      <c r="O418" s="22"/>
      <c r="P418" s="22">
        <f>Table1[[#This Row],[Sale return in MRP
(B)]]*25%</f>
        <v>0</v>
      </c>
      <c r="Q418" s="22"/>
      <c r="R418" s="22"/>
    </row>
    <row r="419" ht="15.75" hidden="1" spans="1:20">
      <c r="A419" s="50" t="s">
        <v>1148</v>
      </c>
      <c r="B419" s="51" t="s">
        <v>15</v>
      </c>
      <c r="C419" s="58" t="s">
        <v>1188</v>
      </c>
      <c r="D419" s="53">
        <v>45159</v>
      </c>
      <c r="E419" s="54"/>
      <c r="F419" s="47"/>
      <c r="G419" s="54"/>
      <c r="H419" s="48">
        <f t="shared" si="35"/>
        <v>0</v>
      </c>
      <c r="I419" s="48">
        <f>Table1[[#This Row],[Sale Invoice]]</f>
        <v>0</v>
      </c>
      <c r="J419" s="48">
        <f>Table1[[#This Row],[Sale Invoice]]</f>
        <v>0</v>
      </c>
      <c r="K419" s="57">
        <v>350000</v>
      </c>
      <c r="L419" s="13" t="e">
        <f>L418+Table1[[#This Row],[LR number]]-Table1[[#This Row],[Sales Returns]]-Table1[[#This Row],[AR/AP]]</f>
        <v>#REF!</v>
      </c>
      <c r="M419" s="22" t="s">
        <v>1138</v>
      </c>
      <c r="N419" s="22"/>
      <c r="O419" s="22"/>
      <c r="P419" s="22">
        <f>Table1[[#This Row],[Sale return in MRP
(B)]]*25%</f>
        <v>0</v>
      </c>
      <c r="Q419" s="22"/>
      <c r="R419" s="22"/>
      <c r="T419" s="23">
        <f ca="1">L1+R1</f>
        <v>26831792249.64</v>
      </c>
    </row>
    <row r="420" ht="15.75" hidden="1" spans="1:18">
      <c r="A420" s="50" t="s">
        <v>1148</v>
      </c>
      <c r="B420" s="51" t="s">
        <v>15</v>
      </c>
      <c r="C420" s="58" t="s">
        <v>1189</v>
      </c>
      <c r="D420" s="53">
        <v>45162</v>
      </c>
      <c r="E420" s="54"/>
      <c r="F420" s="47"/>
      <c r="G420" s="54"/>
      <c r="H420" s="48">
        <f t="shared" si="35"/>
        <v>0</v>
      </c>
      <c r="I420" s="48">
        <f>Table1[[#This Row],[Sale Invoice]]</f>
        <v>0</v>
      </c>
      <c r="J420" s="48">
        <f>Table1[[#This Row],[Sale Invoice]]</f>
        <v>0</v>
      </c>
      <c r="K420" s="57">
        <v>110000</v>
      </c>
      <c r="L420" s="13" t="e">
        <f>L419+Table1[[#This Row],[LR number]]-Table1[[#This Row],[Sales Returns]]-Table1[[#This Row],[AR/AP]]</f>
        <v>#REF!</v>
      </c>
      <c r="M420" s="22" t="s">
        <v>1138</v>
      </c>
      <c r="N420" s="22"/>
      <c r="O420" s="22"/>
      <c r="P420" s="22">
        <f>Table1[[#This Row],[Sale return in MRP
(B)]]*25%</f>
        <v>0</v>
      </c>
      <c r="Q420" s="22"/>
      <c r="R420" s="22"/>
    </row>
    <row r="421" ht="15.75" hidden="1" spans="1:18">
      <c r="A421" s="50" t="s">
        <v>1148</v>
      </c>
      <c r="B421" s="51" t="s">
        <v>15</v>
      </c>
      <c r="C421" s="58" t="s">
        <v>1190</v>
      </c>
      <c r="D421" s="53">
        <v>45167</v>
      </c>
      <c r="E421" s="54"/>
      <c r="F421" s="47"/>
      <c r="G421" s="54"/>
      <c r="H421" s="48">
        <f t="shared" si="35"/>
        <v>0</v>
      </c>
      <c r="I421" s="48">
        <f>Table1[[#This Row],[Sale Invoice]]</f>
        <v>0</v>
      </c>
      <c r="J421" s="48">
        <f>Table1[[#This Row],[Sale Invoice]]</f>
        <v>0</v>
      </c>
      <c r="K421" s="57">
        <v>130000</v>
      </c>
      <c r="L421" s="13" t="e">
        <f>L420+Table1[[#This Row],[LR number]]-Table1[[#This Row],[Sales Returns]]-Table1[[#This Row],[AR/AP]]</f>
        <v>#REF!</v>
      </c>
      <c r="M421" s="22" t="s">
        <v>1138</v>
      </c>
      <c r="N421" s="22"/>
      <c r="O421" s="22"/>
      <c r="P421" s="22">
        <f>Table1[[#This Row],[Sale return in MRP
(B)]]*25%</f>
        <v>0</v>
      </c>
      <c r="Q421" s="22"/>
      <c r="R421" s="22"/>
    </row>
    <row r="422" ht="15.75" hidden="1" spans="1:18">
      <c r="A422" s="50" t="s">
        <v>1148</v>
      </c>
      <c r="B422" s="51" t="s">
        <v>15</v>
      </c>
      <c r="C422" s="58" t="s">
        <v>1191</v>
      </c>
      <c r="D422" s="53">
        <v>45173</v>
      </c>
      <c r="E422" s="54"/>
      <c r="F422" s="47"/>
      <c r="G422" s="54"/>
      <c r="H422" s="48">
        <f t="shared" si="35"/>
        <v>0</v>
      </c>
      <c r="I422" s="48">
        <f>Table1[[#This Row],[Sale Invoice]]</f>
        <v>0</v>
      </c>
      <c r="J422" s="48">
        <f>Table1[[#This Row],[Sale Invoice]]</f>
        <v>0</v>
      </c>
      <c r="K422" s="57">
        <v>134770</v>
      </c>
      <c r="L422" s="13" t="e">
        <f>L421+Table1[[#This Row],[LR number]]-Table1[[#This Row],[Sales Returns]]-Table1[[#This Row],[AR/AP]]</f>
        <v>#REF!</v>
      </c>
      <c r="M422" s="22" t="s">
        <v>1138</v>
      </c>
      <c r="N422" s="22"/>
      <c r="O422" s="22"/>
      <c r="P422" s="22">
        <f>Table1[[#This Row],[Sale return in MRP
(B)]]*25%</f>
        <v>0</v>
      </c>
      <c r="Q422" s="22"/>
      <c r="R422" s="22"/>
    </row>
    <row r="423" ht="15.75" hidden="1" spans="1:18">
      <c r="A423" s="50" t="s">
        <v>1148</v>
      </c>
      <c r="B423" s="51" t="s">
        <v>15</v>
      </c>
      <c r="C423" s="58" t="s">
        <v>1192</v>
      </c>
      <c r="D423" s="53">
        <v>45177</v>
      </c>
      <c r="E423" s="54"/>
      <c r="F423" s="47"/>
      <c r="G423" s="54"/>
      <c r="H423" s="48">
        <f t="shared" si="35"/>
        <v>0</v>
      </c>
      <c r="I423" s="48">
        <f>Table1[[#This Row],[Sale Invoice]]</f>
        <v>0</v>
      </c>
      <c r="J423" s="48">
        <f>Table1[[#This Row],[Sale Invoice]]</f>
        <v>0</v>
      </c>
      <c r="K423" s="57">
        <v>1000000</v>
      </c>
      <c r="L423" s="13" t="e">
        <f>L422+Table1[[#This Row],[LR number]]-Table1[[#This Row],[Sales Returns]]-Table1[[#This Row],[AR/AP]]</f>
        <v>#REF!</v>
      </c>
      <c r="M423" s="22" t="s">
        <v>1138</v>
      </c>
      <c r="N423" s="22"/>
      <c r="O423" s="22"/>
      <c r="P423" s="22">
        <f>Table1[[#This Row],[Sale return in MRP
(B)]]*25%</f>
        <v>0</v>
      </c>
      <c r="Q423" s="22"/>
      <c r="R423" s="22"/>
    </row>
    <row r="424" ht="15.75" hidden="1" spans="1:18">
      <c r="A424" s="50" t="s">
        <v>1148</v>
      </c>
      <c r="B424" s="51" t="s">
        <v>15</v>
      </c>
      <c r="C424" s="58" t="s">
        <v>1193</v>
      </c>
      <c r="D424" s="53">
        <v>45182</v>
      </c>
      <c r="E424" s="54"/>
      <c r="F424" s="47"/>
      <c r="G424" s="54"/>
      <c r="H424" s="48">
        <f t="shared" si="35"/>
        <v>0</v>
      </c>
      <c r="I424" s="48">
        <f>Table1[[#This Row],[Sale Invoice]]</f>
        <v>0</v>
      </c>
      <c r="J424" s="48">
        <f>Table1[[#This Row],[Sale Invoice]]</f>
        <v>0</v>
      </c>
      <c r="K424" s="57">
        <v>300000</v>
      </c>
      <c r="L424" s="13" t="e">
        <f>L423+Table1[[#This Row],[LR number]]-Table1[[#This Row],[Sales Returns]]-Table1[[#This Row],[AR/AP]]</f>
        <v>#REF!</v>
      </c>
      <c r="M424" s="22" t="s">
        <v>1138</v>
      </c>
      <c r="N424" s="22"/>
      <c r="O424" s="22"/>
      <c r="P424" s="22">
        <f>Table1[[#This Row],[Sale return in MRP
(B)]]*25%</f>
        <v>0</v>
      </c>
      <c r="Q424" s="22"/>
      <c r="R424" s="22"/>
    </row>
    <row r="425" ht="15.75" hidden="1" spans="1:18">
      <c r="A425" s="50" t="s">
        <v>1148</v>
      </c>
      <c r="B425" s="51" t="s">
        <v>15</v>
      </c>
      <c r="C425" s="58" t="s">
        <v>1194</v>
      </c>
      <c r="D425" s="53">
        <v>45184</v>
      </c>
      <c r="E425" s="54"/>
      <c r="F425" s="47"/>
      <c r="G425" s="54"/>
      <c r="H425" s="48">
        <f t="shared" si="35"/>
        <v>0</v>
      </c>
      <c r="I425" s="48">
        <f>Table1[[#This Row],[Sale Invoice]]</f>
        <v>0</v>
      </c>
      <c r="J425" s="48">
        <f>Table1[[#This Row],[Sale Invoice]]</f>
        <v>0</v>
      </c>
      <c r="K425" s="57">
        <v>240000</v>
      </c>
      <c r="L425" s="13" t="e">
        <f>L424+Table1[[#This Row],[LR number]]-Table1[[#This Row],[Sales Returns]]-Table1[[#This Row],[AR/AP]]</f>
        <v>#REF!</v>
      </c>
      <c r="M425" s="22" t="s">
        <v>1138</v>
      </c>
      <c r="N425" s="22"/>
      <c r="O425" s="22"/>
      <c r="P425" s="22">
        <f>Table1[[#This Row],[Sale return in MRP
(B)]]*25%</f>
        <v>0</v>
      </c>
      <c r="Q425" s="22"/>
      <c r="R425" s="22"/>
    </row>
    <row r="426" ht="15.75" hidden="1" spans="1:18">
      <c r="A426" s="50" t="s">
        <v>1148</v>
      </c>
      <c r="B426" s="51" t="s">
        <v>15</v>
      </c>
      <c r="C426" s="58" t="s">
        <v>1195</v>
      </c>
      <c r="D426" s="53">
        <v>45188</v>
      </c>
      <c r="E426" s="54"/>
      <c r="F426" s="47"/>
      <c r="G426" s="54"/>
      <c r="H426" s="48">
        <f t="shared" si="35"/>
        <v>0</v>
      </c>
      <c r="I426" s="48">
        <f>Table1[[#This Row],[Sale Invoice]]</f>
        <v>0</v>
      </c>
      <c r="J426" s="48">
        <f>Table1[[#This Row],[Sale Invoice]]</f>
        <v>0</v>
      </c>
      <c r="K426" s="57">
        <v>280000</v>
      </c>
      <c r="L426" s="13" t="e">
        <f>L425+Table1[[#This Row],[LR number]]-Table1[[#This Row],[Sales Returns]]-Table1[[#This Row],[AR/AP]]</f>
        <v>#REF!</v>
      </c>
      <c r="M426" s="22" t="s">
        <v>1138</v>
      </c>
      <c r="N426" s="22"/>
      <c r="O426" s="22"/>
      <c r="P426" s="22">
        <f>Table1[[#This Row],[Sale return in MRP
(B)]]*25%</f>
        <v>0</v>
      </c>
      <c r="Q426" s="22"/>
      <c r="R426" s="22"/>
    </row>
    <row r="427" ht="15.75" hidden="1" spans="1:18">
      <c r="A427" s="50" t="s">
        <v>1148</v>
      </c>
      <c r="B427" s="51" t="s">
        <v>15</v>
      </c>
      <c r="C427" s="58" t="s">
        <v>1196</v>
      </c>
      <c r="D427" s="53">
        <v>45195</v>
      </c>
      <c r="E427" s="54"/>
      <c r="F427" s="47"/>
      <c r="G427" s="54"/>
      <c r="H427" s="48">
        <f t="shared" si="35"/>
        <v>0</v>
      </c>
      <c r="I427" s="48">
        <f>Table1[[#This Row],[Sale Invoice]]</f>
        <v>0</v>
      </c>
      <c r="J427" s="48">
        <f>Table1[[#This Row],[Sale Invoice]]</f>
        <v>0</v>
      </c>
      <c r="K427" s="57">
        <v>100000</v>
      </c>
      <c r="L427" s="13" t="e">
        <f>L426+Table1[[#This Row],[LR number]]-Table1[[#This Row],[Sales Returns]]-Table1[[#This Row],[AR/AP]]</f>
        <v>#REF!</v>
      </c>
      <c r="M427" s="22" t="s">
        <v>1138</v>
      </c>
      <c r="N427" s="22"/>
      <c r="O427" s="22"/>
      <c r="P427" s="22">
        <f>Table1[[#This Row],[Sale return in MRP
(B)]]*25%</f>
        <v>0</v>
      </c>
      <c r="Q427" s="22"/>
      <c r="R427" s="22"/>
    </row>
    <row r="428" ht="15.75" hidden="1" spans="1:18">
      <c r="A428" s="50" t="s">
        <v>1148</v>
      </c>
      <c r="B428" s="51" t="s">
        <v>15</v>
      </c>
      <c r="C428" s="58" t="s">
        <v>1197</v>
      </c>
      <c r="D428" s="53">
        <v>45198</v>
      </c>
      <c r="E428" s="54"/>
      <c r="F428" s="47"/>
      <c r="G428" s="54"/>
      <c r="H428" s="48">
        <f t="shared" si="35"/>
        <v>0</v>
      </c>
      <c r="I428" s="48">
        <f>Table1[[#This Row],[Sale Invoice]]</f>
        <v>0</v>
      </c>
      <c r="J428" s="48">
        <f>Table1[[#This Row],[Sale Invoice]]</f>
        <v>0</v>
      </c>
      <c r="K428" s="57">
        <v>150000</v>
      </c>
      <c r="L428" s="13" t="e">
        <f>L427+Table1[[#This Row],[LR number]]-Table1[[#This Row],[Sales Returns]]-Table1[[#This Row],[AR/AP]]</f>
        <v>#REF!</v>
      </c>
      <c r="M428" s="22" t="s">
        <v>1138</v>
      </c>
      <c r="N428" s="22"/>
      <c r="O428" s="22"/>
      <c r="P428" s="22">
        <f>Table1[[#This Row],[Sale return in MRP
(B)]]*25%</f>
        <v>0</v>
      </c>
      <c r="Q428" s="22"/>
      <c r="R428" s="22"/>
    </row>
    <row r="429" ht="15.75" hidden="1" spans="1:18">
      <c r="A429" s="50" t="s">
        <v>1148</v>
      </c>
      <c r="B429" s="51" t="s">
        <v>15</v>
      </c>
      <c r="C429" s="58" t="s">
        <v>1198</v>
      </c>
      <c r="D429" s="53">
        <v>45202</v>
      </c>
      <c r="E429" s="54"/>
      <c r="F429" s="47"/>
      <c r="G429" s="54"/>
      <c r="H429" s="48">
        <f t="shared" si="35"/>
        <v>0</v>
      </c>
      <c r="I429" s="48">
        <f>Table1[[#This Row],[Sale Invoice]]</f>
        <v>0</v>
      </c>
      <c r="J429" s="48">
        <f>Table1[[#This Row],[Sale Invoice]]</f>
        <v>0</v>
      </c>
      <c r="K429" s="57">
        <v>100000</v>
      </c>
      <c r="L429" s="13" t="e">
        <f>L428+Table1[[#This Row],[LR number]]-Table1[[#This Row],[Sales Returns]]-Table1[[#This Row],[AR/AP]]</f>
        <v>#REF!</v>
      </c>
      <c r="M429" s="22" t="s">
        <v>1138</v>
      </c>
      <c r="N429" s="22"/>
      <c r="O429" s="22"/>
      <c r="P429" s="22">
        <f>Table1[[#This Row],[Sale return in MRP
(B)]]*25%</f>
        <v>0</v>
      </c>
      <c r="Q429" s="22"/>
      <c r="R429" s="22"/>
    </row>
    <row r="430" ht="15.75" hidden="1" spans="1:18">
      <c r="A430" s="50" t="s">
        <v>1148</v>
      </c>
      <c r="B430" s="51" t="s">
        <v>15</v>
      </c>
      <c r="C430" s="58" t="s">
        <v>1199</v>
      </c>
      <c r="D430" s="53">
        <v>45203</v>
      </c>
      <c r="E430" s="54"/>
      <c r="F430" s="47"/>
      <c r="G430" s="54"/>
      <c r="H430" s="48">
        <f t="shared" si="35"/>
        <v>0</v>
      </c>
      <c r="I430" s="48">
        <f>Table1[[#This Row],[Sale Invoice]]</f>
        <v>0</v>
      </c>
      <c r="J430" s="48">
        <f>Table1[[#This Row],[Sale Invoice]]</f>
        <v>0</v>
      </c>
      <c r="K430" s="57">
        <v>100000</v>
      </c>
      <c r="L430" s="13" t="e">
        <f>L429+Table1[[#This Row],[LR number]]-Table1[[#This Row],[Sales Returns]]-Table1[[#This Row],[AR/AP]]</f>
        <v>#REF!</v>
      </c>
      <c r="M430" s="22" t="s">
        <v>1138</v>
      </c>
      <c r="N430" s="22"/>
      <c r="O430" s="22"/>
      <c r="P430" s="22">
        <f>Table1[[#This Row],[Sale return in MRP
(B)]]*25%</f>
        <v>0</v>
      </c>
      <c r="Q430" s="22"/>
      <c r="R430" s="22"/>
    </row>
    <row r="431" ht="15.75" hidden="1" spans="1:18">
      <c r="A431" s="50" t="s">
        <v>1148</v>
      </c>
      <c r="B431" s="51" t="s">
        <v>15</v>
      </c>
      <c r="C431" s="58" t="s">
        <v>1200</v>
      </c>
      <c r="D431" s="53">
        <v>45208</v>
      </c>
      <c r="E431" s="54"/>
      <c r="F431" s="47"/>
      <c r="G431" s="54"/>
      <c r="H431" s="48">
        <f t="shared" si="35"/>
        <v>0</v>
      </c>
      <c r="I431" s="48">
        <f>Table1[[#This Row],[Sale Invoice]]</f>
        <v>0</v>
      </c>
      <c r="J431" s="48">
        <f>Table1[[#This Row],[Sale Invoice]]</f>
        <v>0</v>
      </c>
      <c r="K431" s="57">
        <v>100000</v>
      </c>
      <c r="L431" s="13" t="e">
        <f>L430+Table1[[#This Row],[LR number]]-Table1[[#This Row],[Sales Returns]]-Table1[[#This Row],[AR/AP]]</f>
        <v>#REF!</v>
      </c>
      <c r="M431" s="22" t="s">
        <v>1138</v>
      </c>
      <c r="N431" s="22"/>
      <c r="O431" s="22"/>
      <c r="P431" s="22">
        <f>Table1[[#This Row],[Sale return in MRP
(B)]]*25%</f>
        <v>0</v>
      </c>
      <c r="Q431" s="22"/>
      <c r="R431" s="22"/>
    </row>
    <row r="432" ht="15.75" hidden="1" spans="1:18">
      <c r="A432" s="50" t="s">
        <v>1148</v>
      </c>
      <c r="B432" s="51" t="s">
        <v>15</v>
      </c>
      <c r="C432" s="58" t="s">
        <v>1201</v>
      </c>
      <c r="D432" s="53">
        <v>45229</v>
      </c>
      <c r="E432" s="54"/>
      <c r="F432" s="47"/>
      <c r="G432" s="54"/>
      <c r="H432" s="48">
        <f t="shared" ref="H432:H439" si="36">H431+E432-F432-G432</f>
        <v>0</v>
      </c>
      <c r="I432" s="48">
        <f>Table1[[#This Row],[Sale Invoice]]</f>
        <v>0</v>
      </c>
      <c r="J432" s="48">
        <f>Table1[[#This Row],[Sale Invoice]]</f>
        <v>0</v>
      </c>
      <c r="K432" s="57">
        <v>1000000</v>
      </c>
      <c r="L432" s="13" t="e">
        <f>L431+Table1[[#This Row],[LR number]]-Table1[[#This Row],[Sales Returns]]-Table1[[#This Row],[AR/AP]]</f>
        <v>#REF!</v>
      </c>
      <c r="M432" s="22" t="s">
        <v>1138</v>
      </c>
      <c r="N432" s="22"/>
      <c r="O432" s="22"/>
      <c r="P432" s="22">
        <f>Table1[[#This Row],[Sale return in MRP
(B)]]*25%</f>
        <v>0</v>
      </c>
      <c r="Q432" s="22"/>
      <c r="R432" s="22"/>
    </row>
    <row r="433" ht="15.75" hidden="1" spans="1:18">
      <c r="A433" s="50" t="s">
        <v>1148</v>
      </c>
      <c r="B433" s="51" t="s">
        <v>15</v>
      </c>
      <c r="C433" s="58" t="s">
        <v>1202</v>
      </c>
      <c r="D433" s="53">
        <v>45246</v>
      </c>
      <c r="E433" s="54"/>
      <c r="F433" s="47"/>
      <c r="G433" s="54"/>
      <c r="H433" s="48">
        <f t="shared" si="36"/>
        <v>0</v>
      </c>
      <c r="I433" s="48">
        <f>Table1[[#This Row],[Sale Invoice]]</f>
        <v>0</v>
      </c>
      <c r="J433" s="48">
        <f>Table1[[#This Row],[Sale Invoice]]</f>
        <v>0</v>
      </c>
      <c r="K433" s="57">
        <v>700000</v>
      </c>
      <c r="L433" s="13" t="e">
        <f>L432+Table1[[#This Row],[LR number]]-Table1[[#This Row],[Sales Returns]]-Table1[[#This Row],[AR/AP]]</f>
        <v>#REF!</v>
      </c>
      <c r="M433" s="22" t="s">
        <v>1138</v>
      </c>
      <c r="N433" s="22"/>
      <c r="O433" s="22"/>
      <c r="P433" s="22">
        <f>Table1[[#This Row],[Sale return in MRP
(B)]]*25%</f>
        <v>0</v>
      </c>
      <c r="Q433" s="22"/>
      <c r="R433" s="22"/>
    </row>
    <row r="434" ht="15.75" hidden="1" spans="1:18">
      <c r="A434" s="50" t="s">
        <v>1148</v>
      </c>
      <c r="B434" s="51" t="s">
        <v>15</v>
      </c>
      <c r="C434" s="58" t="s">
        <v>1203</v>
      </c>
      <c r="D434" s="53">
        <v>45254</v>
      </c>
      <c r="E434" s="54"/>
      <c r="F434" s="47"/>
      <c r="G434" s="54"/>
      <c r="H434" s="48">
        <f t="shared" si="36"/>
        <v>0</v>
      </c>
      <c r="I434" s="48">
        <f>Table1[[#This Row],[Sale Invoice]]</f>
        <v>0</v>
      </c>
      <c r="J434" s="48">
        <f>Table1[[#This Row],[Sale Invoice]]</f>
        <v>0</v>
      </c>
      <c r="K434" s="57">
        <v>200000</v>
      </c>
      <c r="L434" s="13" t="e">
        <f>L433+Table1[[#This Row],[LR number]]-Table1[[#This Row],[Sales Returns]]-Table1[[#This Row],[AR/AP]]</f>
        <v>#REF!</v>
      </c>
      <c r="M434" s="22" t="s">
        <v>1138</v>
      </c>
      <c r="N434" s="22"/>
      <c r="O434" s="22"/>
      <c r="P434" s="22">
        <f>Table1[[#This Row],[Sale return in MRP
(B)]]*25%</f>
        <v>0</v>
      </c>
      <c r="Q434" s="22"/>
      <c r="R434" s="22"/>
    </row>
    <row r="435" ht="15.75" hidden="1" spans="1:18">
      <c r="A435" s="50" t="s">
        <v>1148</v>
      </c>
      <c r="B435" s="51" t="s">
        <v>15</v>
      </c>
      <c r="C435" s="58" t="s">
        <v>1204</v>
      </c>
      <c r="D435" s="53">
        <v>45261</v>
      </c>
      <c r="E435" s="54"/>
      <c r="F435" s="47"/>
      <c r="G435" s="54"/>
      <c r="H435" s="48">
        <f t="shared" si="36"/>
        <v>0</v>
      </c>
      <c r="I435" s="48">
        <f>Table1[[#This Row],[Sale Invoice]]</f>
        <v>0</v>
      </c>
      <c r="J435" s="48">
        <f>Table1[[#This Row],[Sale Invoice]]</f>
        <v>0</v>
      </c>
      <c r="K435" s="57">
        <v>250000</v>
      </c>
      <c r="L435" s="13" t="e">
        <f>L434+Table1[[#This Row],[LR number]]-Table1[[#This Row],[Sales Returns]]-Table1[[#This Row],[AR/AP]]</f>
        <v>#REF!</v>
      </c>
      <c r="M435" s="22" t="s">
        <v>1138</v>
      </c>
      <c r="N435" s="22"/>
      <c r="O435" s="22"/>
      <c r="P435" s="22">
        <f>Table1[[#This Row],[Sale return in MRP
(B)]]*25%</f>
        <v>0</v>
      </c>
      <c r="Q435" s="22"/>
      <c r="R435" s="22"/>
    </row>
    <row r="436" ht="15.75" hidden="1" spans="1:18">
      <c r="A436" s="50" t="s">
        <v>1148</v>
      </c>
      <c r="B436" s="51" t="s">
        <v>15</v>
      </c>
      <c r="C436" s="58" t="s">
        <v>1205</v>
      </c>
      <c r="D436" s="53">
        <v>45272</v>
      </c>
      <c r="E436" s="54"/>
      <c r="F436" s="47"/>
      <c r="G436" s="54"/>
      <c r="H436" s="48">
        <f t="shared" si="36"/>
        <v>0</v>
      </c>
      <c r="I436" s="48">
        <f>Table1[[#This Row],[Sale Invoice]]</f>
        <v>0</v>
      </c>
      <c r="J436" s="48">
        <f>Table1[[#This Row],[Sale Invoice]]</f>
        <v>0</v>
      </c>
      <c r="K436" s="57">
        <v>500000</v>
      </c>
      <c r="L436" s="13" t="e">
        <f>L435+Table1[[#This Row],[LR number]]-Table1[[#This Row],[Sales Returns]]-Table1[[#This Row],[AR/AP]]</f>
        <v>#REF!</v>
      </c>
      <c r="M436" s="22" t="s">
        <v>1138</v>
      </c>
      <c r="N436" s="22"/>
      <c r="O436" s="22"/>
      <c r="P436" s="22">
        <f>Table1[[#This Row],[Sale return in MRP
(B)]]*25%</f>
        <v>0</v>
      </c>
      <c r="Q436" s="22"/>
      <c r="R436" s="22"/>
    </row>
    <row r="437" ht="15.75" hidden="1" spans="1:18">
      <c r="A437" s="50" t="s">
        <v>1148</v>
      </c>
      <c r="B437" s="51" t="s">
        <v>15</v>
      </c>
      <c r="C437" s="58" t="s">
        <v>1206</v>
      </c>
      <c r="D437" s="53">
        <v>45282</v>
      </c>
      <c r="E437" s="54"/>
      <c r="F437" s="47"/>
      <c r="G437" s="54"/>
      <c r="H437" s="48">
        <f t="shared" si="36"/>
        <v>0</v>
      </c>
      <c r="I437" s="48">
        <f>Table1[[#This Row],[Sale Invoice]]</f>
        <v>0</v>
      </c>
      <c r="J437" s="48">
        <f>Table1[[#This Row],[Sale Invoice]]</f>
        <v>0</v>
      </c>
      <c r="K437" s="57">
        <v>200000</v>
      </c>
      <c r="L437" s="13" t="e">
        <f>L436+Table1[[#This Row],[LR number]]-Table1[[#This Row],[Sales Returns]]-Table1[[#This Row],[AR/AP]]</f>
        <v>#REF!</v>
      </c>
      <c r="M437" s="22" t="s">
        <v>1138</v>
      </c>
      <c r="N437" s="22"/>
      <c r="O437" s="22"/>
      <c r="P437" s="22">
        <f>Table1[[#This Row],[Sale return in MRP
(B)]]*25%</f>
        <v>0</v>
      </c>
      <c r="Q437" s="22"/>
      <c r="R437" s="22"/>
    </row>
    <row r="438" ht="15.75" hidden="1" spans="1:18">
      <c r="A438" s="59" t="s">
        <v>1148</v>
      </c>
      <c r="B438" s="60" t="s">
        <v>15</v>
      </c>
      <c r="C438" s="61" t="s">
        <v>1207</v>
      </c>
      <c r="D438" s="62">
        <v>45293</v>
      </c>
      <c r="E438" s="54"/>
      <c r="F438" s="47"/>
      <c r="G438" s="54"/>
      <c r="H438" s="48">
        <f t="shared" si="36"/>
        <v>0</v>
      </c>
      <c r="I438" s="66">
        <f>Table1[[#This Row],[Sale Invoice]]</f>
        <v>0</v>
      </c>
      <c r="J438" s="66">
        <f>Table1[[#This Row],[Sale Invoice]]</f>
        <v>0</v>
      </c>
      <c r="K438" s="67">
        <v>300000</v>
      </c>
      <c r="L438" s="33" t="e">
        <f>L437+Table1[[#This Row],[LR number]]-Table1[[#This Row],[Sales Returns]]-Table1[[#This Row],[AR/AP]]</f>
        <v>#REF!</v>
      </c>
      <c r="M438" s="22" t="s">
        <v>1138</v>
      </c>
      <c r="N438" s="22"/>
      <c r="O438" s="22"/>
      <c r="P438" s="22">
        <f>Table1[[#This Row],[Sale return in MRP
(B)]]*25%</f>
        <v>0</v>
      </c>
      <c r="Q438" s="22"/>
      <c r="R438" s="22"/>
    </row>
    <row r="439" ht="15.75" spans="1:18">
      <c r="A439" s="10" t="s">
        <v>1148</v>
      </c>
      <c r="B439" s="10" t="s">
        <v>15</v>
      </c>
      <c r="C439" s="11" t="s">
        <v>1208</v>
      </c>
      <c r="D439" s="12">
        <v>45320</v>
      </c>
      <c r="E439" s="22"/>
      <c r="F439" s="63"/>
      <c r="G439" s="42"/>
      <c r="H439" s="29">
        <f t="shared" si="36"/>
        <v>0</v>
      </c>
      <c r="I439" s="13">
        <f>Table1[[#This Row],[Sale Invoice]]</f>
        <v>0</v>
      </c>
      <c r="J439" s="13">
        <f>Table1[[#This Row],[Sale Invoice]]</f>
        <v>0</v>
      </c>
      <c r="K439" s="13">
        <v>0</v>
      </c>
      <c r="L439" s="13"/>
      <c r="M439" s="14" t="s">
        <v>1139</v>
      </c>
      <c r="N439" s="14">
        <f ca="1">SUM(N162:N444)</f>
        <v>5127333.82</v>
      </c>
      <c r="O439" s="14"/>
      <c r="P439" s="68"/>
      <c r="Q439" s="14"/>
      <c r="R439" s="14"/>
    </row>
    <row r="440" ht="15.75" spans="1:16384">
      <c r="A440" s="10" t="s">
        <v>1137</v>
      </c>
      <c r="B440" s="10" t="s">
        <v>33</v>
      </c>
      <c r="C440" s="11" t="s">
        <v>1209</v>
      </c>
      <c r="D440" s="12">
        <v>45094</v>
      </c>
      <c r="E440" s="28"/>
      <c r="F440" s="13"/>
      <c r="G440" s="13"/>
      <c r="H440" s="29"/>
      <c r="I440" s="14">
        <v>1072998468</v>
      </c>
      <c r="J440" s="13"/>
      <c r="K440" s="13"/>
      <c r="L440" s="13"/>
      <c r="M440" s="14" t="s">
        <v>1139</v>
      </c>
      <c r="N440" s="14"/>
      <c r="O440" s="69">
        <v>84586</v>
      </c>
      <c r="P440" s="69">
        <v>63439.5</v>
      </c>
      <c r="Q440" s="14"/>
      <c r="R440" s="68"/>
      <c r="XFA440" s="10"/>
      <c r="XFB440" s="10"/>
      <c r="XFC440" s="11"/>
      <c r="XFD440" s="12"/>
    </row>
    <row r="441" ht="15.75" spans="1:18">
      <c r="A441" s="10" t="s">
        <v>1137</v>
      </c>
      <c r="B441" s="10" t="s">
        <v>33</v>
      </c>
      <c r="C441" s="11" t="s">
        <v>1210</v>
      </c>
      <c r="D441" s="12">
        <v>45094</v>
      </c>
      <c r="E441" s="64"/>
      <c r="F441" s="47"/>
      <c r="G441" s="54"/>
      <c r="H441" s="65"/>
      <c r="I441" s="14">
        <v>1072998468</v>
      </c>
      <c r="J441" s="48"/>
      <c r="K441" s="57"/>
      <c r="L441" s="13"/>
      <c r="M441" s="14" t="s">
        <v>1139</v>
      </c>
      <c r="N441" s="14"/>
      <c r="O441" s="69">
        <v>107270</v>
      </c>
      <c r="P441" s="69">
        <v>80452.5</v>
      </c>
      <c r="Q441" s="14"/>
      <c r="R441" s="14"/>
    </row>
    <row r="442" ht="15.75" spans="1:18">
      <c r="A442" s="10" t="s">
        <v>1137</v>
      </c>
      <c r="B442" s="10" t="s">
        <v>33</v>
      </c>
      <c r="C442" s="11" t="s">
        <v>1211</v>
      </c>
      <c r="D442" s="12">
        <v>45094</v>
      </c>
      <c r="E442" s="64"/>
      <c r="F442" s="47"/>
      <c r="G442" s="54"/>
      <c r="H442" s="65"/>
      <c r="I442" s="14">
        <v>1072998468</v>
      </c>
      <c r="J442" s="48"/>
      <c r="K442" s="57"/>
      <c r="L442" s="13"/>
      <c r="M442" s="14" t="s">
        <v>1139</v>
      </c>
      <c r="N442" s="14"/>
      <c r="O442" s="69">
        <v>47448</v>
      </c>
      <c r="P442" s="69">
        <v>35586</v>
      </c>
      <c r="Q442" s="14"/>
      <c r="R442" s="14"/>
    </row>
    <row r="443" ht="15.75" spans="1:18">
      <c r="A443" s="10" t="s">
        <v>1137</v>
      </c>
      <c r="B443" s="10" t="s">
        <v>33</v>
      </c>
      <c r="C443" s="11" t="s">
        <v>1212</v>
      </c>
      <c r="D443" s="12">
        <v>45094</v>
      </c>
      <c r="E443" s="64"/>
      <c r="F443" s="47"/>
      <c r="G443" s="54"/>
      <c r="H443" s="65"/>
      <c r="I443" s="14">
        <v>1072998468</v>
      </c>
      <c r="J443" s="48"/>
      <c r="K443" s="57"/>
      <c r="L443" s="13"/>
      <c r="M443" s="14" t="s">
        <v>1139</v>
      </c>
      <c r="N443" s="14"/>
      <c r="O443" s="69">
        <v>113871</v>
      </c>
      <c r="P443" s="69">
        <v>85403.25</v>
      </c>
      <c r="Q443" s="14"/>
      <c r="R443" s="14"/>
    </row>
    <row r="444" ht="15.75" spans="1:18">
      <c r="A444" s="10" t="s">
        <v>1137</v>
      </c>
      <c r="B444" s="10" t="s">
        <v>33</v>
      </c>
      <c r="C444" s="11" t="s">
        <v>1213</v>
      </c>
      <c r="D444" s="12">
        <v>45094</v>
      </c>
      <c r="E444" s="64"/>
      <c r="F444" s="47"/>
      <c r="G444" s="54"/>
      <c r="H444" s="65"/>
      <c r="I444" s="14">
        <v>1072998468</v>
      </c>
      <c r="J444" s="48"/>
      <c r="K444" s="57"/>
      <c r="L444" s="13"/>
      <c r="M444" s="14" t="s">
        <v>1139</v>
      </c>
      <c r="N444" s="14"/>
      <c r="O444" s="69">
        <v>92996</v>
      </c>
      <c r="P444" s="69">
        <v>69747</v>
      </c>
      <c r="Q444" s="14"/>
      <c r="R444" s="14"/>
    </row>
    <row r="445" ht="15.75" spans="1:18">
      <c r="A445" s="10" t="s">
        <v>1137</v>
      </c>
      <c r="B445" s="10" t="s">
        <v>33</v>
      </c>
      <c r="C445" s="11" t="s">
        <v>1214</v>
      </c>
      <c r="D445" s="12">
        <v>45114</v>
      </c>
      <c r="E445" s="64"/>
      <c r="F445" s="47"/>
      <c r="G445" s="54"/>
      <c r="H445" s="65">
        <f>H444+E445-F445-G445</f>
        <v>0</v>
      </c>
      <c r="I445" s="14">
        <v>1072998926</v>
      </c>
      <c r="J445" s="48">
        <f>Table1[[#This Row],[Sale Invoice]]</f>
        <v>0</v>
      </c>
      <c r="K445" s="57"/>
      <c r="L445" s="13"/>
      <c r="M445" s="14" t="s">
        <v>1139</v>
      </c>
      <c r="N445" s="14"/>
      <c r="O445" s="69">
        <v>73048</v>
      </c>
      <c r="P445" s="69">
        <v>54786</v>
      </c>
      <c r="Q445" s="14"/>
      <c r="R445" s="14"/>
    </row>
    <row r="446" ht="15.75" spans="1:18">
      <c r="A446" s="10" t="s">
        <v>1137</v>
      </c>
      <c r="B446" s="10" t="s">
        <v>33</v>
      </c>
      <c r="C446" s="11" t="s">
        <v>1215</v>
      </c>
      <c r="D446" s="12">
        <v>45114</v>
      </c>
      <c r="E446" s="64"/>
      <c r="F446" s="47"/>
      <c r="G446" s="54"/>
      <c r="H446" s="65">
        <f>H444+E446-F446-G446</f>
        <v>0</v>
      </c>
      <c r="I446" s="14">
        <v>1072998926</v>
      </c>
      <c r="J446" s="48">
        <f>Table1[[#This Row],[Sale Invoice]]</f>
        <v>0</v>
      </c>
      <c r="K446" s="57"/>
      <c r="L446" s="13"/>
      <c r="M446" s="14" t="s">
        <v>1139</v>
      </c>
      <c r="N446" s="14"/>
      <c r="O446" s="69">
        <v>51625</v>
      </c>
      <c r="P446" s="69">
        <v>38718.75</v>
      </c>
      <c r="Q446" s="14"/>
      <c r="R446" s="14"/>
    </row>
    <row r="447" ht="15.75" spans="1:18">
      <c r="A447" s="10" t="s">
        <v>1137</v>
      </c>
      <c r="B447" s="10" t="s">
        <v>33</v>
      </c>
      <c r="C447" s="11" t="s">
        <v>1216</v>
      </c>
      <c r="D447" s="12">
        <v>45216</v>
      </c>
      <c r="E447" s="56"/>
      <c r="F447" s="47"/>
      <c r="G447" s="54"/>
      <c r="H447" s="65" t="e">
        <f>#REF!+E447-F447-G447</f>
        <v>#REF!</v>
      </c>
      <c r="I447" s="14">
        <v>1073001207</v>
      </c>
      <c r="J447" s="48">
        <f>Table1[[#This Row],[Sale Invoice]]</f>
        <v>0</v>
      </c>
      <c r="K447" s="57"/>
      <c r="L447" s="13"/>
      <c r="M447" s="14" t="s">
        <v>1139</v>
      </c>
      <c r="N447" s="14"/>
      <c r="O447" s="69">
        <v>29224</v>
      </c>
      <c r="P447" s="69">
        <v>21918</v>
      </c>
      <c r="Q447" s="14"/>
      <c r="R447" s="14"/>
    </row>
    <row r="448" ht="15.75" spans="1:18">
      <c r="A448" s="10" t="s">
        <v>1137</v>
      </c>
      <c r="B448" s="10" t="s">
        <v>33</v>
      </c>
      <c r="C448" s="11" t="s">
        <v>1217</v>
      </c>
      <c r="D448" s="12">
        <v>45216</v>
      </c>
      <c r="E448" s="56"/>
      <c r="F448" s="47"/>
      <c r="G448" s="54"/>
      <c r="H448" s="65" t="e">
        <f>#REF!+E448-F448-G448</f>
        <v>#REF!</v>
      </c>
      <c r="I448" s="14">
        <v>1073001207</v>
      </c>
      <c r="J448" s="48">
        <f>Table1[[#This Row],[Sale Invoice]]</f>
        <v>0</v>
      </c>
      <c r="K448" s="57"/>
      <c r="L448" s="13"/>
      <c r="M448" s="14" t="s">
        <v>1139</v>
      </c>
      <c r="N448" s="14"/>
      <c r="O448" s="69">
        <v>23605</v>
      </c>
      <c r="P448" s="69">
        <v>17703.75</v>
      </c>
      <c r="Q448" s="14"/>
      <c r="R448" s="14"/>
    </row>
    <row r="449" ht="15.75" spans="1:18">
      <c r="A449" s="10" t="s">
        <v>1137</v>
      </c>
      <c r="B449" s="10" t="s">
        <v>33</v>
      </c>
      <c r="C449" s="11" t="s">
        <v>1218</v>
      </c>
      <c r="D449" s="12">
        <v>45216</v>
      </c>
      <c r="E449" s="56"/>
      <c r="F449" s="47"/>
      <c r="G449" s="54"/>
      <c r="H449" s="65" t="e">
        <f>#REF!+E449-F449-G449</f>
        <v>#REF!</v>
      </c>
      <c r="I449" s="14">
        <v>1073001207</v>
      </c>
      <c r="J449" s="48">
        <f>Table1[[#This Row],[Sale Invoice]]</f>
        <v>0</v>
      </c>
      <c r="K449" s="57"/>
      <c r="L449" s="13"/>
      <c r="M449" s="14" t="s">
        <v>1139</v>
      </c>
      <c r="N449" s="14"/>
      <c r="O449" s="69">
        <v>18910</v>
      </c>
      <c r="P449" s="69">
        <v>14182.5</v>
      </c>
      <c r="Q449" s="14"/>
      <c r="R449" s="14"/>
    </row>
    <row r="450" ht="15.75" spans="1:18">
      <c r="A450" s="10" t="s">
        <v>1137</v>
      </c>
      <c r="B450" s="10" t="s">
        <v>33</v>
      </c>
      <c r="C450" s="11" t="s">
        <v>1219</v>
      </c>
      <c r="D450" s="12">
        <v>45216</v>
      </c>
      <c r="E450" s="56"/>
      <c r="F450" s="47"/>
      <c r="G450" s="54"/>
      <c r="H450" s="65" t="e">
        <f>#REF!+E450-F450-G450</f>
        <v>#REF!</v>
      </c>
      <c r="I450" s="14">
        <v>1073001207</v>
      </c>
      <c r="J450" s="48">
        <f>Table1[[#This Row],[Sale Invoice]]</f>
        <v>0</v>
      </c>
      <c r="K450" s="57"/>
      <c r="L450" s="13"/>
      <c r="M450" s="14" t="s">
        <v>1139</v>
      </c>
      <c r="N450" s="14"/>
      <c r="O450" s="69">
        <v>24394</v>
      </c>
      <c r="P450" s="69">
        <v>18295.5</v>
      </c>
      <c r="Q450" s="14"/>
      <c r="R450" s="14"/>
    </row>
    <row r="451" ht="15.75" spans="1:18">
      <c r="A451" s="10" t="s">
        <v>1137</v>
      </c>
      <c r="B451" s="10" t="s">
        <v>33</v>
      </c>
      <c r="C451" s="11" t="s">
        <v>1220</v>
      </c>
      <c r="D451" s="12">
        <v>45216</v>
      </c>
      <c r="E451" s="56"/>
      <c r="F451" s="47"/>
      <c r="G451" s="54"/>
      <c r="H451" s="65" t="e">
        <f>#REF!+E451-F451-G451</f>
        <v>#REF!</v>
      </c>
      <c r="I451" s="14">
        <v>1073001207</v>
      </c>
      <c r="J451" s="48">
        <f>Table1[[#This Row],[Sale Invoice]]</f>
        <v>0</v>
      </c>
      <c r="K451" s="57"/>
      <c r="L451" s="13"/>
      <c r="M451" s="14" t="s">
        <v>1139</v>
      </c>
      <c r="N451" s="14"/>
      <c r="O451" s="69">
        <v>10345</v>
      </c>
      <c r="P451" s="69">
        <v>7758.75</v>
      </c>
      <c r="Q451" s="14"/>
      <c r="R451" s="14"/>
    </row>
    <row r="452" ht="15.75" spans="1:18">
      <c r="A452" s="10" t="s">
        <v>1137</v>
      </c>
      <c r="B452" s="10" t="s">
        <v>33</v>
      </c>
      <c r="C452" s="11" t="s">
        <v>1221</v>
      </c>
      <c r="D452" s="12">
        <v>45216</v>
      </c>
      <c r="E452" s="56"/>
      <c r="F452" s="47"/>
      <c r="G452" s="54"/>
      <c r="H452" s="65" t="e">
        <f>#REF!+E452-F452-G452</f>
        <v>#REF!</v>
      </c>
      <c r="I452" s="14">
        <v>1073001207</v>
      </c>
      <c r="J452" s="48">
        <f>Table1[[#This Row],[Sale Invoice]]</f>
        <v>0</v>
      </c>
      <c r="K452" s="57"/>
      <c r="L452" s="13"/>
      <c r="M452" s="14" t="s">
        <v>1139</v>
      </c>
      <c r="N452" s="14"/>
      <c r="O452" s="69">
        <v>38653</v>
      </c>
      <c r="P452" s="69">
        <v>28989.75</v>
      </c>
      <c r="Q452" s="14"/>
      <c r="R452" s="14"/>
    </row>
    <row r="453" ht="15.75" spans="1:18">
      <c r="A453" s="10" t="s">
        <v>1137</v>
      </c>
      <c r="B453" s="10" t="s">
        <v>33</v>
      </c>
      <c r="C453" s="11" t="s">
        <v>1222</v>
      </c>
      <c r="D453" s="12">
        <v>45216</v>
      </c>
      <c r="E453" s="56"/>
      <c r="F453" s="47"/>
      <c r="G453" s="54"/>
      <c r="H453" s="65" t="e">
        <f>#REF!+E453-F453-G453</f>
        <v>#REF!</v>
      </c>
      <c r="I453" s="14">
        <v>1073001207</v>
      </c>
      <c r="J453" s="48">
        <f>Table1[[#This Row],[Sale Invoice]]</f>
        <v>0</v>
      </c>
      <c r="K453" s="57"/>
      <c r="L453" s="13"/>
      <c r="M453" s="14" t="s">
        <v>1139</v>
      </c>
      <c r="N453" s="14"/>
      <c r="O453" s="69">
        <v>27123</v>
      </c>
      <c r="P453" s="69">
        <v>20342.25</v>
      </c>
      <c r="Q453" s="14"/>
      <c r="R453" s="14"/>
    </row>
    <row r="454" ht="15.75" spans="1:18">
      <c r="A454" s="10" t="s">
        <v>1137</v>
      </c>
      <c r="B454" s="10" t="s">
        <v>33</v>
      </c>
      <c r="C454" s="11" t="s">
        <v>1223</v>
      </c>
      <c r="D454" s="12">
        <v>45216</v>
      </c>
      <c r="E454" s="56"/>
      <c r="F454" s="47"/>
      <c r="G454" s="54"/>
      <c r="H454" s="65" t="e">
        <f>#REF!+E454-F454-G454</f>
        <v>#REF!</v>
      </c>
      <c r="I454" s="14">
        <v>1073001207</v>
      </c>
      <c r="J454" s="48">
        <f>Table1[[#This Row],[Sale Invoice]]</f>
        <v>0</v>
      </c>
      <c r="K454" s="57"/>
      <c r="L454" s="13"/>
      <c r="M454" s="14" t="s">
        <v>1139</v>
      </c>
      <c r="N454" s="14"/>
      <c r="O454" s="69">
        <v>32436</v>
      </c>
      <c r="P454" s="69">
        <v>24327</v>
      </c>
      <c r="Q454" s="14"/>
      <c r="R454" s="14"/>
    </row>
    <row r="455" ht="15.75" spans="1:18">
      <c r="A455" s="10" t="s">
        <v>1137</v>
      </c>
      <c r="B455" s="10" t="s">
        <v>33</v>
      </c>
      <c r="C455" s="11" t="s">
        <v>1224</v>
      </c>
      <c r="D455" s="12">
        <v>45216</v>
      </c>
      <c r="E455" s="56"/>
      <c r="F455" s="47"/>
      <c r="G455" s="54"/>
      <c r="H455" s="65" t="e">
        <f>#REF!+E455-F455-G455</f>
        <v>#REF!</v>
      </c>
      <c r="I455" s="14">
        <v>1073001207</v>
      </c>
      <c r="J455" s="48">
        <f>Table1[[#This Row],[Sale Invoice]]</f>
        <v>0</v>
      </c>
      <c r="K455" s="57"/>
      <c r="L455" s="13"/>
      <c r="M455" s="14" t="s">
        <v>1139</v>
      </c>
      <c r="N455" s="14"/>
      <c r="O455" s="69">
        <v>38084</v>
      </c>
      <c r="P455" s="69">
        <v>28563</v>
      </c>
      <c r="Q455" s="14"/>
      <c r="R455" s="14"/>
    </row>
    <row r="456" ht="15.75" spans="1:18">
      <c r="A456" s="10" t="s">
        <v>1137</v>
      </c>
      <c r="B456" s="10" t="s">
        <v>33</v>
      </c>
      <c r="C456" s="11" t="s">
        <v>1225</v>
      </c>
      <c r="D456" s="12">
        <v>45216</v>
      </c>
      <c r="E456" s="56"/>
      <c r="F456" s="47"/>
      <c r="G456" s="54"/>
      <c r="H456" s="65" t="e">
        <f>#REF!+E456-F456-G456</f>
        <v>#REF!</v>
      </c>
      <c r="I456" s="14">
        <v>1073001207</v>
      </c>
      <c r="J456" s="48">
        <f>Table1[[#This Row],[Sale Invoice]]</f>
        <v>0</v>
      </c>
      <c r="K456" s="57"/>
      <c r="L456" s="13"/>
      <c r="M456" s="14" t="s">
        <v>1139</v>
      </c>
      <c r="N456" s="14"/>
      <c r="O456" s="69">
        <v>23192</v>
      </c>
      <c r="P456" s="69">
        <v>17394</v>
      </c>
      <c r="Q456" s="14"/>
      <c r="R456" s="14"/>
    </row>
    <row r="457" ht="15.75" spans="1:18">
      <c r="A457" s="10" t="s">
        <v>1137</v>
      </c>
      <c r="B457" s="10" t="s">
        <v>33</v>
      </c>
      <c r="C457" s="11" t="s">
        <v>1226</v>
      </c>
      <c r="D457" s="12">
        <v>45216</v>
      </c>
      <c r="E457" s="56"/>
      <c r="F457" s="47"/>
      <c r="G457" s="54"/>
      <c r="H457" s="65" t="e">
        <f>#REF!+E457-F457-G457</f>
        <v>#REF!</v>
      </c>
      <c r="I457" s="14">
        <v>1073001207</v>
      </c>
      <c r="J457" s="48">
        <f>Table1[[#This Row],[Sale Invoice]]</f>
        <v>0</v>
      </c>
      <c r="K457" s="57"/>
      <c r="L457" s="13"/>
      <c r="M457" s="14" t="s">
        <v>1139</v>
      </c>
      <c r="N457" s="14"/>
      <c r="O457" s="69">
        <v>45953</v>
      </c>
      <c r="P457" s="69">
        <v>34464.75</v>
      </c>
      <c r="Q457" s="14"/>
      <c r="R457" s="14"/>
    </row>
    <row r="458" ht="15.75" spans="1:18">
      <c r="A458" s="10" t="s">
        <v>1137</v>
      </c>
      <c r="B458" s="10" t="s">
        <v>33</v>
      </c>
      <c r="C458" s="11" t="s">
        <v>1227</v>
      </c>
      <c r="D458" s="12">
        <v>45216</v>
      </c>
      <c r="E458" s="56"/>
      <c r="F458" s="47"/>
      <c r="G458" s="54"/>
      <c r="H458" s="65" t="e">
        <f>#REF!+E458-F458-G458</f>
        <v>#REF!</v>
      </c>
      <c r="I458" s="14">
        <v>1073001207</v>
      </c>
      <c r="J458" s="48">
        <f>Table1[[#This Row],[Sale Invoice]]</f>
        <v>0</v>
      </c>
      <c r="K458" s="57"/>
      <c r="L458" s="13"/>
      <c r="M458" s="14" t="s">
        <v>1139</v>
      </c>
      <c r="N458" s="14"/>
      <c r="O458" s="69">
        <v>51894</v>
      </c>
      <c r="P458" s="69">
        <v>38920.5</v>
      </c>
      <c r="Q458" s="14"/>
      <c r="R458" s="14"/>
    </row>
    <row r="459" ht="15.75" spans="1:18">
      <c r="A459" s="10" t="s">
        <v>1137</v>
      </c>
      <c r="B459" s="10" t="s">
        <v>33</v>
      </c>
      <c r="C459" s="11" t="s">
        <v>1228</v>
      </c>
      <c r="D459" s="12">
        <v>45216</v>
      </c>
      <c r="E459" s="56"/>
      <c r="F459" s="47"/>
      <c r="G459" s="54"/>
      <c r="H459" s="65" t="e">
        <f>#REF!+E459-F459-G459</f>
        <v>#REF!</v>
      </c>
      <c r="I459" s="14">
        <v>1073001207</v>
      </c>
      <c r="J459" s="48">
        <f>Table1[[#This Row],[Sale Invoice]]</f>
        <v>0</v>
      </c>
      <c r="K459" s="57"/>
      <c r="L459" s="13"/>
      <c r="M459" s="14" t="s">
        <v>1139</v>
      </c>
      <c r="N459" s="14"/>
      <c r="O459" s="69">
        <v>54139</v>
      </c>
      <c r="P459" s="69">
        <v>40604.25</v>
      </c>
      <c r="Q459" s="14"/>
      <c r="R459" s="14"/>
    </row>
    <row r="460" ht="15.75" spans="1:18">
      <c r="A460" s="10" t="s">
        <v>1137</v>
      </c>
      <c r="B460" s="10" t="s">
        <v>33</v>
      </c>
      <c r="C460" s="11" t="s">
        <v>1229</v>
      </c>
      <c r="D460" s="12">
        <v>45216</v>
      </c>
      <c r="E460" s="56"/>
      <c r="F460" s="47"/>
      <c r="G460" s="54"/>
      <c r="H460" s="65" t="e">
        <f>#REF!+E460-F460-G460</f>
        <v>#REF!</v>
      </c>
      <c r="I460" s="14">
        <v>1073001207</v>
      </c>
      <c r="J460" s="48">
        <f>Table1[[#This Row],[Sale Invoice]]</f>
        <v>0</v>
      </c>
      <c r="K460" s="57"/>
      <c r="L460" s="13"/>
      <c r="M460" s="14" t="s">
        <v>1139</v>
      </c>
      <c r="N460" s="14"/>
      <c r="O460" s="69">
        <v>12280</v>
      </c>
      <c r="P460" s="69">
        <v>9210</v>
      </c>
      <c r="Q460" s="14"/>
      <c r="R460" s="14"/>
    </row>
    <row r="461" ht="15.75" spans="1:18">
      <c r="A461" s="10" t="s">
        <v>1137</v>
      </c>
      <c r="B461" s="10" t="s">
        <v>33</v>
      </c>
      <c r="C461" s="11" t="s">
        <v>1230</v>
      </c>
      <c r="D461" s="12">
        <v>45216</v>
      </c>
      <c r="E461" s="22"/>
      <c r="F461" s="42"/>
      <c r="G461" s="14"/>
      <c r="H461" s="29" t="e">
        <f>H460+E461-F461-G461</f>
        <v>#REF!</v>
      </c>
      <c r="I461" s="14">
        <v>1073001207</v>
      </c>
      <c r="J461" s="13">
        <f>Table1[[#This Row],[Sale Invoice]]</f>
        <v>0</v>
      </c>
      <c r="K461" s="77"/>
      <c r="L461" s="13"/>
      <c r="M461" s="14" t="s">
        <v>1139</v>
      </c>
      <c r="N461" s="14"/>
      <c r="O461" s="69">
        <v>55105</v>
      </c>
      <c r="P461" s="69">
        <v>41328.75</v>
      </c>
      <c r="Q461" s="14"/>
      <c r="R461" s="14"/>
    </row>
    <row r="462" ht="15.75" spans="1:18">
      <c r="A462" s="10" t="s">
        <v>1137</v>
      </c>
      <c r="B462" s="10" t="s">
        <v>33</v>
      </c>
      <c r="C462" s="11" t="s">
        <v>1231</v>
      </c>
      <c r="D462" s="12">
        <v>45216</v>
      </c>
      <c r="E462" s="22"/>
      <c r="F462" s="42"/>
      <c r="G462" s="14"/>
      <c r="H462" s="29" t="e">
        <f>H460+E462-F462-G462</f>
        <v>#REF!</v>
      </c>
      <c r="I462" s="14">
        <v>1073001207</v>
      </c>
      <c r="J462" s="13">
        <f>Table1[[#This Row],[Sale Invoice]]</f>
        <v>0</v>
      </c>
      <c r="K462" s="77"/>
      <c r="L462" s="13"/>
      <c r="M462" s="14" t="s">
        <v>1139</v>
      </c>
      <c r="N462" s="14"/>
      <c r="O462" s="69">
        <v>36043</v>
      </c>
      <c r="P462" s="69">
        <v>27032.25</v>
      </c>
      <c r="Q462" s="14"/>
      <c r="R462" s="14"/>
    </row>
    <row r="463" ht="15.75" spans="1:18">
      <c r="A463" s="10" t="s">
        <v>1137</v>
      </c>
      <c r="B463" s="10" t="s">
        <v>33</v>
      </c>
      <c r="C463" s="11" t="s">
        <v>1232</v>
      </c>
      <c r="D463" s="12">
        <v>45216</v>
      </c>
      <c r="E463" s="22"/>
      <c r="F463" s="42"/>
      <c r="G463" s="14"/>
      <c r="H463" s="29" t="e">
        <f>H460+E463-F463-G463</f>
        <v>#REF!</v>
      </c>
      <c r="I463" s="14">
        <v>1073001207</v>
      </c>
      <c r="J463" s="13">
        <f>Table1[[#This Row],[Sale Invoice]]</f>
        <v>0</v>
      </c>
      <c r="K463" s="77"/>
      <c r="L463" s="13"/>
      <c r="M463" s="14" t="s">
        <v>1139</v>
      </c>
      <c r="N463" s="14"/>
      <c r="O463" s="69">
        <v>29583</v>
      </c>
      <c r="P463" s="69">
        <v>22187.25</v>
      </c>
      <c r="Q463" s="14"/>
      <c r="R463" s="14"/>
    </row>
    <row r="464" ht="15.75" spans="1:18">
      <c r="A464" s="10" t="s">
        <v>1137</v>
      </c>
      <c r="B464" s="10" t="s">
        <v>33</v>
      </c>
      <c r="C464" s="11" t="s">
        <v>1233</v>
      </c>
      <c r="D464" s="12">
        <v>45216</v>
      </c>
      <c r="E464" s="22"/>
      <c r="F464" s="42"/>
      <c r="G464" s="14"/>
      <c r="H464" s="29" t="e">
        <f>H460+E464-F464-G464</f>
        <v>#REF!</v>
      </c>
      <c r="I464" s="14">
        <v>1073001207</v>
      </c>
      <c r="J464" s="13">
        <f>Table1[[#This Row],[Sale Invoice]]</f>
        <v>0</v>
      </c>
      <c r="K464" s="77"/>
      <c r="L464" s="13"/>
      <c r="M464" s="14" t="s">
        <v>1139</v>
      </c>
      <c r="N464" s="14"/>
      <c r="O464" s="69">
        <v>27858</v>
      </c>
      <c r="P464" s="69">
        <v>20893.5</v>
      </c>
      <c r="Q464" s="14"/>
      <c r="R464" s="14"/>
    </row>
    <row r="465" ht="15.75" spans="1:18">
      <c r="A465" s="10" t="s">
        <v>1148</v>
      </c>
      <c r="B465" s="10" t="s">
        <v>15</v>
      </c>
      <c r="C465" s="68"/>
      <c r="D465" s="12">
        <v>45177</v>
      </c>
      <c r="I465" s="68"/>
      <c r="J465" s="68"/>
      <c r="K465" s="68"/>
      <c r="L465" s="68"/>
      <c r="M465" s="68"/>
      <c r="N465" s="68"/>
      <c r="O465" s="69"/>
      <c r="P465" s="69"/>
      <c r="Q465" s="85">
        <v>1000000</v>
      </c>
      <c r="R465" s="68"/>
    </row>
    <row r="466" customFormat="1" ht="15.75" spans="1:18">
      <c r="A466" s="10" t="s">
        <v>1148</v>
      </c>
      <c r="B466" s="10" t="s">
        <v>15</v>
      </c>
      <c r="C466" s="70"/>
      <c r="D466" s="12">
        <v>45320</v>
      </c>
      <c r="E466" s="22"/>
      <c r="F466" s="71"/>
      <c r="G466" s="22"/>
      <c r="H466" s="72"/>
      <c r="I466" s="13"/>
      <c r="J466" s="13"/>
      <c r="K466" s="13"/>
      <c r="L466" s="13"/>
      <c r="M466" s="14"/>
      <c r="N466" s="14"/>
      <c r="O466" s="14"/>
      <c r="P466" s="68"/>
      <c r="Q466" s="78">
        <v>500000</v>
      </c>
      <c r="R466" s="14"/>
    </row>
    <row r="467" customFormat="1" ht="15.75" spans="1:20">
      <c r="A467" s="10" t="s">
        <v>1148</v>
      </c>
      <c r="B467" s="10" t="s">
        <v>15</v>
      </c>
      <c r="C467" s="70"/>
      <c r="D467" s="12">
        <v>45365</v>
      </c>
      <c r="E467" s="22"/>
      <c r="F467" s="71"/>
      <c r="G467" s="22"/>
      <c r="H467" s="72">
        <f>H466+E467-F467-G467</f>
        <v>0</v>
      </c>
      <c r="I467" s="13">
        <f>Table1[[#This Row],[Sale Invoice]]</f>
        <v>0</v>
      </c>
      <c r="J467" s="13">
        <f>Table1[[#This Row],[Sale Invoice]]</f>
        <v>0</v>
      </c>
      <c r="K467" s="13"/>
      <c r="L467" s="13">
        <f>L466+Table1[[#This Row],[LR number]]-Table1[[#This Row],[Sales Returns]]-Table1[[#This Row],[AR/AP]]</f>
        <v>0</v>
      </c>
      <c r="M467" s="14"/>
      <c r="N467" s="14"/>
      <c r="O467" s="14">
        <v>105751</v>
      </c>
      <c r="P467" s="78">
        <f>Table1[[#This Row],[Sale return in MRP
(B)]]*75%</f>
        <v>79313.25</v>
      </c>
      <c r="Q467" s="78"/>
      <c r="R467" s="14"/>
      <c r="T467" s="86"/>
    </row>
    <row r="468" customFormat="1" ht="15.75" spans="1:18">
      <c r="A468" s="10" t="s">
        <v>1148</v>
      </c>
      <c r="B468" s="10" t="s">
        <v>15</v>
      </c>
      <c r="C468" s="70"/>
      <c r="D468" s="12">
        <v>45365</v>
      </c>
      <c r="E468" s="22"/>
      <c r="F468" s="71"/>
      <c r="G468" s="22"/>
      <c r="H468" s="72">
        <f>H466+E468-F468-G468</f>
        <v>0</v>
      </c>
      <c r="I468" s="13">
        <f>Table1[[#This Row],[Sale Invoice]]</f>
        <v>0</v>
      </c>
      <c r="J468" s="13">
        <f>Table1[[#This Row],[Sale Invoice]]</f>
        <v>0</v>
      </c>
      <c r="K468" s="13"/>
      <c r="L468" s="13">
        <f>L466+Table1[[#This Row],[LR number]]-Table1[[#This Row],[Sales Returns]]-Table1[[#This Row],[AR/AP]]</f>
        <v>0</v>
      </c>
      <c r="M468" s="14"/>
      <c r="N468" s="14"/>
      <c r="O468" s="14">
        <v>80757</v>
      </c>
      <c r="P468" s="78">
        <f>Table1[[#This Row],[Sale return in MRP
(B)]]*75%</f>
        <v>60567.75</v>
      </c>
      <c r="Q468" s="78"/>
      <c r="R468" s="14"/>
    </row>
    <row r="469" customFormat="1" ht="15.75" spans="1:18">
      <c r="A469" s="10" t="s">
        <v>1148</v>
      </c>
      <c r="B469" s="10" t="s">
        <v>15</v>
      </c>
      <c r="C469" s="70"/>
      <c r="D469" s="12">
        <v>45365</v>
      </c>
      <c r="E469" s="22"/>
      <c r="F469" s="71"/>
      <c r="G469" s="22"/>
      <c r="H469" s="72">
        <f>H466+E469-F469-G469</f>
        <v>0</v>
      </c>
      <c r="I469" s="13">
        <f>Table1[[#This Row],[Sale Invoice]]</f>
        <v>0</v>
      </c>
      <c r="J469" s="13">
        <f>Table1[[#This Row],[Sale Invoice]]</f>
        <v>0</v>
      </c>
      <c r="K469" s="13"/>
      <c r="L469" s="13">
        <f>L466+Table1[[#This Row],[LR number]]-Table1[[#This Row],[Sales Returns]]-Table1[[#This Row],[AR/AP]]</f>
        <v>0</v>
      </c>
      <c r="M469" s="14"/>
      <c r="N469" s="14"/>
      <c r="O469" s="14">
        <v>44418</v>
      </c>
      <c r="P469" s="78">
        <f>Table1[[#This Row],[Sale return in MRP
(B)]]*75%</f>
        <v>33313.5</v>
      </c>
      <c r="Q469" s="78"/>
      <c r="R469" s="14"/>
    </row>
    <row r="470" customFormat="1" ht="15.75" spans="1:18">
      <c r="A470" s="10" t="s">
        <v>1148</v>
      </c>
      <c r="B470" s="10" t="s">
        <v>15</v>
      </c>
      <c r="C470" s="70"/>
      <c r="D470" s="12">
        <v>45365</v>
      </c>
      <c r="E470" s="22"/>
      <c r="F470" s="71"/>
      <c r="G470" s="22"/>
      <c r="H470" s="72">
        <f>H466+E470-F470-G470</f>
        <v>0</v>
      </c>
      <c r="I470" s="13">
        <f>Table1[[#This Row],[Sale Invoice]]</f>
        <v>0</v>
      </c>
      <c r="J470" s="13">
        <f>Table1[[#This Row],[Sale Invoice]]</f>
        <v>0</v>
      </c>
      <c r="K470" s="13"/>
      <c r="L470" s="13">
        <f>L466+Table1[[#This Row],[LR number]]-Table1[[#This Row],[Sales Returns]]-Table1[[#This Row],[AR/AP]]</f>
        <v>0</v>
      </c>
      <c r="M470" s="14"/>
      <c r="N470" s="14"/>
      <c r="O470" s="14">
        <v>53115</v>
      </c>
      <c r="P470" s="78">
        <f>Table1[[#This Row],[Sale return in MRP
(B)]]*75%</f>
        <v>39836.25</v>
      </c>
      <c r="Q470" s="78"/>
      <c r="R470" s="14"/>
    </row>
    <row r="471" customFormat="1" ht="15.75" spans="1:18">
      <c r="A471" s="10" t="s">
        <v>1148</v>
      </c>
      <c r="B471" s="10" t="s">
        <v>15</v>
      </c>
      <c r="C471" s="70"/>
      <c r="D471" s="12">
        <v>45365</v>
      </c>
      <c r="E471" s="22"/>
      <c r="F471" s="71"/>
      <c r="G471" s="22"/>
      <c r="H471" s="72">
        <f>H466+E471-F471-G471</f>
        <v>0</v>
      </c>
      <c r="I471" s="13">
        <f>Table1[[#This Row],[Sale Invoice]]</f>
        <v>0</v>
      </c>
      <c r="J471" s="13">
        <f>Table1[[#This Row],[Sale Invoice]]</f>
        <v>0</v>
      </c>
      <c r="K471" s="13"/>
      <c r="L471" s="13">
        <f>L466+Table1[[#This Row],[LR number]]-Table1[[#This Row],[Sales Returns]]-Table1[[#This Row],[AR/AP]]</f>
        <v>0</v>
      </c>
      <c r="M471" s="14"/>
      <c r="N471" s="14"/>
      <c r="O471" s="14">
        <v>32616</v>
      </c>
      <c r="P471" s="78">
        <f>Table1[[#This Row],[Sale return in MRP
(B)]]*75%</f>
        <v>24462</v>
      </c>
      <c r="Q471" s="78"/>
      <c r="R471" s="14"/>
    </row>
    <row r="472" customFormat="1" ht="15.75" spans="1:18">
      <c r="A472" s="10" t="s">
        <v>1148</v>
      </c>
      <c r="B472" s="10" t="s">
        <v>15</v>
      </c>
      <c r="C472" s="70"/>
      <c r="D472" s="12">
        <v>45365</v>
      </c>
      <c r="E472" s="22"/>
      <c r="F472" s="71"/>
      <c r="G472" s="22"/>
      <c r="H472" s="72">
        <f>H466+E472-F472-G472</f>
        <v>0</v>
      </c>
      <c r="I472" s="13">
        <f>Table1[[#This Row],[Sale Invoice]]</f>
        <v>0</v>
      </c>
      <c r="J472" s="13">
        <f>Table1[[#This Row],[Sale Invoice]]</f>
        <v>0</v>
      </c>
      <c r="K472" s="13"/>
      <c r="L472" s="13">
        <f>L466+Table1[[#This Row],[LR number]]-Table1[[#This Row],[Sales Returns]]-Table1[[#This Row],[AR/AP]]</f>
        <v>0</v>
      </c>
      <c r="M472" s="14"/>
      <c r="N472" s="14"/>
      <c r="O472" s="14">
        <v>40226</v>
      </c>
      <c r="P472" s="78">
        <f>Table1[[#This Row],[Sale return in MRP
(B)]]*75%</f>
        <v>30169.5</v>
      </c>
      <c r="Q472" s="78"/>
      <c r="R472" s="14"/>
    </row>
    <row r="473" customFormat="1" ht="15.75" spans="1:18">
      <c r="A473" s="10" t="s">
        <v>1148</v>
      </c>
      <c r="B473" s="10" t="s">
        <v>15</v>
      </c>
      <c r="C473" s="70"/>
      <c r="D473" s="12">
        <v>45365</v>
      </c>
      <c r="E473" s="22"/>
      <c r="F473" s="71"/>
      <c r="G473" s="22"/>
      <c r="H473" s="72">
        <f>H466+E473-F473-G473</f>
        <v>0</v>
      </c>
      <c r="I473" s="13">
        <f>Table1[[#This Row],[Sale Invoice]]</f>
        <v>0</v>
      </c>
      <c r="J473" s="13">
        <f>Table1[[#This Row],[Sale Invoice]]</f>
        <v>0</v>
      </c>
      <c r="K473" s="13"/>
      <c r="L473" s="13">
        <f>L466+Table1[[#This Row],[LR number]]-Table1[[#This Row],[Sales Returns]]-Table1[[#This Row],[AR/AP]]</f>
        <v>0</v>
      </c>
      <c r="M473" s="14"/>
      <c r="N473" s="14"/>
      <c r="O473" s="14">
        <v>35987</v>
      </c>
      <c r="P473" s="78">
        <f>Table1[[#This Row],[Sale return in MRP
(B)]]*75%</f>
        <v>26990.25</v>
      </c>
      <c r="Q473" s="78"/>
      <c r="R473" s="14"/>
    </row>
    <row r="474" customFormat="1" ht="15.75" spans="1:18">
      <c r="A474" s="10" t="s">
        <v>1148</v>
      </c>
      <c r="B474" s="10" t="s">
        <v>15</v>
      </c>
      <c r="C474" s="70"/>
      <c r="D474" s="12">
        <v>45365</v>
      </c>
      <c r="E474" s="22"/>
      <c r="F474" s="71"/>
      <c r="G474" s="22"/>
      <c r="H474" s="72">
        <f>H466+E474-F474-G474</f>
        <v>0</v>
      </c>
      <c r="I474" s="13">
        <f>Table1[[#This Row],[Sale Invoice]]</f>
        <v>0</v>
      </c>
      <c r="J474" s="13">
        <f>Table1[[#This Row],[Sale Invoice]]</f>
        <v>0</v>
      </c>
      <c r="K474" s="13"/>
      <c r="L474" s="13">
        <f>L466+Table1[[#This Row],[LR number]]-Table1[[#This Row],[Sales Returns]]-Table1[[#This Row],[AR/AP]]</f>
        <v>0</v>
      </c>
      <c r="M474" s="14"/>
      <c r="N474" s="14"/>
      <c r="O474" s="14">
        <v>30583</v>
      </c>
      <c r="P474" s="78">
        <f>Table1[[#This Row],[Sale return in MRP
(B)]]*75%</f>
        <v>22937.25</v>
      </c>
      <c r="Q474" s="78"/>
      <c r="R474" s="14"/>
    </row>
    <row r="475" customFormat="1" ht="15.75" spans="1:18">
      <c r="A475" s="10" t="s">
        <v>1148</v>
      </c>
      <c r="B475" s="10" t="s">
        <v>15</v>
      </c>
      <c r="C475" s="70"/>
      <c r="D475" s="12">
        <v>45365</v>
      </c>
      <c r="E475" s="22"/>
      <c r="F475" s="71"/>
      <c r="G475" s="22"/>
      <c r="H475" s="72">
        <f>H466+E475-F475-G475</f>
        <v>0</v>
      </c>
      <c r="I475" s="13">
        <f>Table1[[#This Row],[Sale Invoice]]</f>
        <v>0</v>
      </c>
      <c r="J475" s="13">
        <f>Table1[[#This Row],[Sale Invoice]]</f>
        <v>0</v>
      </c>
      <c r="K475" s="13"/>
      <c r="L475" s="13">
        <f>L466+Table1[[#This Row],[LR number]]-Table1[[#This Row],[Sales Returns]]-Table1[[#This Row],[AR/AP]]</f>
        <v>0</v>
      </c>
      <c r="M475" s="14"/>
      <c r="N475" s="14"/>
      <c r="O475" s="14">
        <v>38631</v>
      </c>
      <c r="P475" s="78">
        <f>Table1[[#This Row],[Sale return in MRP
(B)]]*75%</f>
        <v>28973.25</v>
      </c>
      <c r="Q475" s="78"/>
      <c r="R475" s="14"/>
    </row>
    <row r="476" customFormat="1" ht="15.75" spans="1:18">
      <c r="A476" s="14"/>
      <c r="B476" s="70"/>
      <c r="C476" s="70"/>
      <c r="D476" s="73"/>
      <c r="E476" s="22"/>
      <c r="F476" s="71"/>
      <c r="G476" s="22"/>
      <c r="H476" s="72"/>
      <c r="I476" s="13"/>
      <c r="J476" s="13"/>
      <c r="K476" s="13"/>
      <c r="L476" s="13"/>
      <c r="M476" s="14"/>
      <c r="N476" s="79">
        <f ca="1">SUM(N190:N481)</f>
        <v>5127333.82</v>
      </c>
      <c r="O476" s="79">
        <f>SUM(O440:O475)</f>
        <v>1611749</v>
      </c>
      <c r="P476" s="69">
        <f>SUM(P440:P475)</f>
        <v>1208811.75</v>
      </c>
      <c r="Q476" s="79">
        <v>2675000</v>
      </c>
      <c r="R476" s="79">
        <v>1243522.07</v>
      </c>
    </row>
    <row r="477" customFormat="1" ht="15.75" spans="1:18">
      <c r="A477" s="22"/>
      <c r="B477" s="74"/>
      <c r="C477" s="74"/>
      <c r="D477" s="75"/>
      <c r="E477" s="22"/>
      <c r="F477" s="71"/>
      <c r="G477" s="22"/>
      <c r="H477" s="72"/>
      <c r="I477" s="72"/>
      <c r="J477" s="72"/>
      <c r="K477" s="72"/>
      <c r="L477" s="72"/>
      <c r="M477" s="22"/>
      <c r="N477" s="22"/>
      <c r="O477" s="22"/>
      <c r="Q477" s="22"/>
      <c r="R477" s="22"/>
    </row>
    <row r="478" customFormat="1" ht="15.75" spans="1:18">
      <c r="A478" s="22"/>
      <c r="B478" s="74"/>
      <c r="C478" s="74"/>
      <c r="D478" s="75"/>
      <c r="E478" s="22"/>
      <c r="F478" s="71"/>
      <c r="G478" s="22"/>
      <c r="H478" s="72"/>
      <c r="I478" s="72"/>
      <c r="J478" s="72"/>
      <c r="K478" s="72"/>
      <c r="L478" s="72"/>
      <c r="M478" s="22"/>
      <c r="N478" s="22"/>
      <c r="O478" s="22"/>
      <c r="Q478" s="22"/>
      <c r="R478" s="22"/>
    </row>
    <row r="479" customFormat="1" ht="15.75" spans="1:18">
      <c r="A479" s="22"/>
      <c r="B479" s="74"/>
      <c r="C479" s="74"/>
      <c r="D479" s="75"/>
      <c r="E479" s="22"/>
      <c r="F479" s="71"/>
      <c r="G479" s="22"/>
      <c r="H479" s="72"/>
      <c r="I479" s="72"/>
      <c r="J479" s="72"/>
      <c r="K479" s="72"/>
      <c r="L479" s="72"/>
      <c r="M479" s="22"/>
      <c r="N479" s="80"/>
      <c r="O479" s="81"/>
      <c r="Q479" s="81"/>
      <c r="R479" s="22"/>
    </row>
    <row r="480" customFormat="1" ht="15.75" spans="1:18">
      <c r="A480" s="22"/>
      <c r="B480" s="74"/>
      <c r="C480" s="74"/>
      <c r="D480" s="75"/>
      <c r="E480" s="22"/>
      <c r="F480" s="71"/>
      <c r="G480" s="22"/>
      <c r="H480" s="72"/>
      <c r="I480" s="72"/>
      <c r="J480" s="72"/>
      <c r="K480" s="72"/>
      <c r="L480" s="72"/>
      <c r="M480" s="22"/>
      <c r="N480" s="22"/>
      <c r="O480" s="22"/>
      <c r="P480" s="82"/>
      <c r="Q480" s="22"/>
      <c r="R480" s="22"/>
    </row>
    <row r="481" customFormat="1" ht="15.75" spans="1:18">
      <c r="A481" s="22"/>
      <c r="B481" s="74"/>
      <c r="C481" s="74"/>
      <c r="D481" s="75"/>
      <c r="E481" s="22"/>
      <c r="F481" s="71"/>
      <c r="G481" s="22"/>
      <c r="H481" s="72"/>
      <c r="I481" s="72"/>
      <c r="J481" s="72"/>
      <c r="K481" s="72"/>
      <c r="L481" s="72"/>
      <c r="M481" s="22"/>
      <c r="N481" s="83"/>
      <c r="O481" s="22"/>
      <c r="Q481" s="22"/>
      <c r="R481" s="22"/>
    </row>
    <row r="482" customFormat="1" ht="15.75" spans="1:18">
      <c r="A482" s="22"/>
      <c r="B482" s="74"/>
      <c r="C482" s="74"/>
      <c r="D482" s="75"/>
      <c r="E482" s="22"/>
      <c r="F482" s="71"/>
      <c r="G482" s="22"/>
      <c r="H482" s="72"/>
      <c r="I482" s="72"/>
      <c r="J482" s="72"/>
      <c r="K482" s="72"/>
      <c r="L482" s="72"/>
      <c r="M482" s="22"/>
      <c r="N482" s="22"/>
      <c r="O482" s="22"/>
      <c r="Q482" s="22"/>
      <c r="R482" s="22"/>
    </row>
    <row r="483" customFormat="1" ht="15.75" spans="1:18">
      <c r="A483" s="22"/>
      <c r="B483" s="74"/>
      <c r="C483" s="74"/>
      <c r="D483" s="75"/>
      <c r="E483" s="22"/>
      <c r="F483" s="71"/>
      <c r="G483" s="22"/>
      <c r="H483" s="72"/>
      <c r="I483" s="72"/>
      <c r="J483" s="72"/>
      <c r="K483" s="72"/>
      <c r="L483" s="72"/>
      <c r="M483" s="22"/>
      <c r="N483" s="22"/>
      <c r="O483" s="22"/>
      <c r="Q483" s="22"/>
      <c r="R483" s="22"/>
    </row>
    <row r="484" customFormat="1" ht="15.75" spans="1:18">
      <c r="A484" s="22"/>
      <c r="B484" s="74"/>
      <c r="C484" s="74"/>
      <c r="D484" s="75"/>
      <c r="E484" s="22"/>
      <c r="F484" s="71"/>
      <c r="G484" s="22"/>
      <c r="H484" s="72"/>
      <c r="I484" s="72"/>
      <c r="J484" s="72"/>
      <c r="K484" s="72"/>
      <c r="L484" s="72"/>
      <c r="M484" s="22"/>
      <c r="N484" s="22"/>
      <c r="O484" s="22"/>
      <c r="Q484" s="22"/>
      <c r="R484" s="22"/>
    </row>
    <row r="485" customFormat="1" ht="15.75" spans="1:18">
      <c r="A485" s="22"/>
      <c r="B485" s="74"/>
      <c r="C485" s="74"/>
      <c r="D485" s="75"/>
      <c r="E485" s="22"/>
      <c r="F485" s="71"/>
      <c r="G485" s="22"/>
      <c r="H485" s="72"/>
      <c r="I485" s="72"/>
      <c r="J485" s="72"/>
      <c r="K485" s="72"/>
      <c r="L485" s="72"/>
      <c r="M485" s="22"/>
      <c r="N485" s="22"/>
      <c r="O485" s="22"/>
      <c r="Q485" s="22"/>
      <c r="R485" s="22"/>
    </row>
    <row r="486" customFormat="1" ht="15.75" spans="1:18">
      <c r="A486" s="22"/>
      <c r="B486" s="74"/>
      <c r="C486" s="74"/>
      <c r="D486" s="75"/>
      <c r="E486" s="22"/>
      <c r="F486" s="71"/>
      <c r="G486" s="22"/>
      <c r="H486" s="72"/>
      <c r="I486" s="72"/>
      <c r="J486" s="72"/>
      <c r="K486" s="72"/>
      <c r="L486" s="72"/>
      <c r="M486" s="22"/>
      <c r="N486" s="22"/>
      <c r="O486" s="22"/>
      <c r="Q486" s="22"/>
      <c r="R486" s="22"/>
    </row>
    <row r="487" customFormat="1" ht="15.75" spans="1:18">
      <c r="A487" s="22"/>
      <c r="B487" s="74"/>
      <c r="C487" s="74"/>
      <c r="D487" s="75"/>
      <c r="E487" s="22"/>
      <c r="F487" s="71"/>
      <c r="G487" s="22"/>
      <c r="H487" s="72"/>
      <c r="I487" s="72"/>
      <c r="J487" s="72"/>
      <c r="K487" s="72"/>
      <c r="L487" s="72"/>
      <c r="M487" s="22"/>
      <c r="N487" s="22"/>
      <c r="O487" s="22"/>
      <c r="Q487" s="22"/>
      <c r="R487" s="22"/>
    </row>
    <row r="488" customFormat="1" ht="15.75" spans="1:16384">
      <c r="A488" s="22"/>
      <c r="B488" s="74"/>
      <c r="C488" s="74"/>
      <c r="D488" s="75"/>
      <c r="E488" s="22"/>
      <c r="F488" s="71"/>
      <c r="G488" s="22"/>
      <c r="H488" s="72"/>
      <c r="I488" s="72"/>
      <c r="J488" s="72"/>
      <c r="K488" s="72"/>
      <c r="L488" s="72"/>
      <c r="M488" s="22"/>
      <c r="N488" s="22"/>
      <c r="O488" s="22"/>
      <c r="Q488" s="22"/>
      <c r="R488" s="22"/>
      <c r="XFA488" s="10"/>
      <c r="XFB488" s="10"/>
      <c r="XFC488" s="11"/>
      <c r="XFD488" s="12"/>
    </row>
    <row r="489" customFormat="1" ht="15.75" hidden="1" spans="1:18">
      <c r="A489" s="50" t="s">
        <v>1148</v>
      </c>
      <c r="B489" s="51" t="s">
        <v>15</v>
      </c>
      <c r="C489" s="58" t="s">
        <v>1234</v>
      </c>
      <c r="D489" s="53">
        <v>45320</v>
      </c>
      <c r="E489" s="54"/>
      <c r="F489" s="47"/>
      <c r="G489" s="54"/>
      <c r="H489" s="48">
        <f>H439+E489-F489-G489</f>
        <v>0</v>
      </c>
      <c r="I489" s="48">
        <f>Table1[[#This Row],[Sale Invoice]]</f>
        <v>0</v>
      </c>
      <c r="J489" s="48">
        <f>Table1[[#This Row],[Sale Invoice]]</f>
        <v>0</v>
      </c>
      <c r="K489" s="57">
        <v>1000000</v>
      </c>
      <c r="L489" s="13">
        <f>L439+Table1[[#This Row],[LR number]]-Table1[[#This Row],[Sales Returns]]-Table1[[#This Row],[AR/AP]]</f>
        <v>-1000000</v>
      </c>
      <c r="M489" s="22" t="s">
        <v>1138</v>
      </c>
      <c r="N489" s="22"/>
      <c r="O489" s="22"/>
      <c r="P489" s="22">
        <f>Table1[[#This Row],[Sale return in MRP
(B)]]*25%</f>
        <v>0</v>
      </c>
      <c r="Q489" s="22">
        <f>Table1[[#This Row],[Sale return in MRP
(B)]]-Table1[[#This Row],[sale return after 25 % deduction 
(c)]]</f>
        <v>0</v>
      </c>
      <c r="R489" s="22"/>
    </row>
    <row r="490" customFormat="1" spans="2:2">
      <c r="B490" s="76"/>
    </row>
    <row r="491" customFormat="1" spans="12:17">
      <c r="L491" s="84"/>
      <c r="Q491" s="84"/>
    </row>
    <row r="493" customFormat="1" spans="9:9">
      <c r="I493" s="84"/>
    </row>
    <row r="497" customFormat="1" spans="14:14">
      <c r="N497" s="84"/>
    </row>
  </sheetData>
  <autoFilter xmlns:etc="http://www.wps.cn/officeDocument/2017/etCustomData" ref="T9:T10" etc:filterBottomFollowUsedRange="0">
    <extLst/>
  </autoFilter>
  <mergeCells count="2">
    <mergeCell ref="I2:L2"/>
    <mergeCell ref="N2:R2"/>
  </mergeCells>
  <pageMargins left="0.7" right="0.7" top="0.75" bottom="0.75" header="0.3" footer="0.3"/>
  <pageSetup paperSize="9" orientation="portrait"/>
  <headerFooter/>
  <ignoredErrors>
    <ignoredError sqref="J417:J418 K41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8:H11"/>
  <sheetViews>
    <sheetView workbookViewId="0">
      <selection activeCell="H11" sqref="H11"/>
    </sheetView>
  </sheetViews>
  <sheetFormatPr defaultColWidth="9" defaultRowHeight="15" outlineLevelCol="7"/>
  <cols>
    <col min="8" max="8" width="24" customWidth="1"/>
  </cols>
  <sheetData>
    <row r="8" ht="18.75" spans="8:8">
      <c r="H8" s="1">
        <v>3408215.98</v>
      </c>
    </row>
    <row r="9" spans="8:8">
      <c r="H9">
        <v>3752360.77</v>
      </c>
    </row>
    <row r="11" spans="8:8">
      <c r="H11" s="2">
        <f>SUM(H8:H10)</f>
        <v>7160576.75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2 U V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A t l F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Z R V X K I p H u A 4 A A A A R A A A A E w A c A E Z v c m 1 1 b G F z L 1 N l Y 3 R p b 2 4 x L m 0 g o h g A K K A U A A A A A A A A A A A A A A A A A A A A A A A A A A A A K 0 5 N L s n M z 1 M I h t C G 1 g B Q S w E C L Q A U A A I A C A A L Z R V X U b n M k q U A A A D 2 A A A A E g A A A A A A A A A A A A A A A A A A A A A A Q 2 9 u Z m l n L 1 B h Y 2 t h Z 2 U u e G 1 s U E s B A i 0 A F A A C A A g A C 2 U V V w / K 6 a u k A A A A 6 Q A A A B M A A A A A A A A A A A A A A A A A 8 Q A A A F t D b 2 5 0 Z W 5 0 X 1 R 5 c G V z X S 5 4 b W x Q S w E C L Q A U A A I A C A A L Z R V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7 5 v c r D 4 5 E W O l R A A u m 9 q 0 Q A A A A A C A A A A A A A Q Z g A A A A E A A C A A A A C 2 X 0 9 j q P + V E t S H n X M D 8 Y f M 1 Z 5 5 c m + X Z c b 2 y 5 9 Z J b u 3 S g A A A A A O g A A A A A I A A C A A A A D a / I f 9 E b H y 0 q T d 8 S A B + k Y I V T x y w 9 R M 1 w P X M H 3 b 2 W R J N F A A A A A t X 6 O 1 2 / M Z Q s b b e E U A 8 M X P i + K O D M u x b 2 Z t f I K x b O O a / G 5 y E H j S F T p Z I s P b I N m Y 9 v v A T F N 3 W O O L q a c X Y p U c z d e 8 k 8 U U 1 X Q Z v v 9 L v Z 1 o A 2 I 9 c E A A A A C 0 6 T t h D 6 S p w c t 5 x b F s Y a W M q 6 v y S 0 z h / w x 9 Z 9 S D S W 2 f m 5 E 6 j k v 8 K u 6 L m 8 S N R f U D Z F I D s V x r b + b c M E p H / Y / v c i I a < / D a t a M a s h u p > 
</file>

<file path=customXml/itemProps1.xml><?xml version="1.0" encoding="utf-8"?>
<ds:datastoreItem xmlns:ds="http://schemas.openxmlformats.org/officeDocument/2006/customXml" ds:itemID="{36795B7A-20ED-446B-99E7-D83841943FA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#Sub Ledger Detail# (2)</vt:lpstr>
      <vt:lpstr>#Sub Ledger Detail#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WIN-28EL3PD1ISU$</dc:creator>
  <cp:lastModifiedBy>grace</cp:lastModifiedBy>
  <dcterms:created xsi:type="dcterms:W3CDTF">2023-08-14T05:28:00Z</dcterms:created>
  <dcterms:modified xsi:type="dcterms:W3CDTF">2024-11-15T05:03:19Z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7C8AEB927BF94EFCAB4DC7A211CA1468_12</vt:lpwstr>
  </property>
  <property fmtid="{D5CDD505-2E9C-101B-9397-08002B2CF9AE}" pid="3" name="KSOProductBuildVer">
    <vt:lpwstr>1033-12.2.0.18607</vt:lpwstr>
  </property>
</Properties>
</file>