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ctsintbmntappa\ACE_AOG_Testing\ACE UK\Apollo Refresh Programme\Apollo Refresh - Release 2\Apollo Refresh - COG\R2 COG Drop 1\4. Test Design\3. Document Revision\Document Revision Tracker\"/>
    </mc:Choice>
  </mc:AlternateContent>
  <bookViews>
    <workbookView xWindow="360" yWindow="75" windowWidth="14355" windowHeight="4680" tabRatio="420" activeTab="3"/>
  </bookViews>
  <sheets>
    <sheet name="DR Dashboard" sheetId="1" r:id="rId1"/>
    <sheet name="DR Report" sheetId="3" r:id="rId2"/>
    <sheet name="RSI" sheetId="2" r:id="rId3"/>
    <sheet name="Revision Entry" sheetId="4" r:id="rId4"/>
    <sheet name="Input" sheetId="5" r:id="rId5"/>
    <sheet name="Annexure" sheetId="6" state="hidden" r:id="rId6"/>
  </sheets>
  <externalReferences>
    <externalReference r:id="rId7"/>
    <externalReference r:id="rId8"/>
  </externalReferences>
  <definedNames>
    <definedName name="_xlnm._FilterDatabase" localSheetId="3" hidden="1">'Revision Entry'!$B$1:$B$99</definedName>
    <definedName name="lstApplicationName" localSheetId="1">[1]Input!$L$4:INDEX([1]Input!$L$4:$L$18,SUMPRODUCT(--([1]Input!$L$4:$L$18&lt;&gt;"")))</definedName>
    <definedName name="lstApplicationName">Input!$L$4:INDEX(Input!$L$4:$L$18,SUMPRODUCT(--(Input!$L$4:$L$18&lt;&gt;"")))</definedName>
    <definedName name="lstAssignedTo" localSheetId="1">[1]Input!#REF!:INDEX([1]Input!#REF!,SUMPRODUCT(--([1]Input!#REF!&lt;&gt;"")))</definedName>
    <definedName name="lstAssignedTo">Input!#REF!:INDEX(Input!#REF!,SUMPRODUCT(--(Input!#REF!&lt;&gt;"")))</definedName>
    <definedName name="lstCycleName" localSheetId="1">[1]Input!$I$4:INDEX([1]Input!$I$4:$I$18,SUMPRODUCT(--([1]Input!$I$4:$I$18&lt;&gt;"")))</definedName>
    <definedName name="lstCycleName">Input!$I$4:INDEX(Input!$I$4:$I$18,SUMPRODUCT(--(Input!$I$4:$I$18&lt;&gt;"")))</definedName>
    <definedName name="lstEnvironment" localSheetId="1">[1]Input!$O$4:INDEX([1]Input!$O$4:$O$18,SUMPRODUCT(--([1]Input!$O$4:$O$18&lt;&gt;"")))</definedName>
    <definedName name="lstEnvironment">Input!$O$4:INDEX(Input!$O$4:$O$18,SUMPRODUCT(--(Input!$O$4:$O$18&lt;&gt;"")))</definedName>
    <definedName name="lstIncidentStatus" localSheetId="1">[1]Input!#REF!:INDEX([1]Input!#REF!,SUMPRODUCT(--([1]Input!#REF!&lt;&gt;"")))</definedName>
    <definedName name="lstIncidentStatus">Input!#REF!:INDEX(Input!#REF!,SUMPRODUCT(--(Input!#REF!&lt;&gt;"")))</definedName>
    <definedName name="lstProjName" localSheetId="1">[1]Input!$C$4:INDEX([1]Input!$C$4:$C$18,SUMPRODUCT(--([1]Input!$C$4:$C$18&lt;&gt;"")))</definedName>
    <definedName name="lstProjName">Input!$C$4:INDEX(Input!$C$4:$C$18,SUMPRODUCT(--(Input!$C$4:$C$18&lt;&gt;"")))</definedName>
    <definedName name="lstRaisedBy" localSheetId="1">[1]Input!$W$4:INDEX([1]Input!$W$4:$W$18,SUMPRODUCT(--([1]Input!$W$4:$W$18&lt;&gt;"")))</definedName>
    <definedName name="lstRaisedBy">Input!$W$4:INDEX(Input!$W$4:$W$18,SUMPRODUCT(--(Input!$W$4:$W$18&lt;&gt;"")))</definedName>
    <definedName name="lstReleaseName" localSheetId="1">[1]Input!$F$4:INDEX([1]Input!$F$4:$F$18,SUMPRODUCT(--([1]Input!$F$4:$F$18&lt;&gt;"")))</definedName>
    <definedName name="lstReleaseName">Input!$F$4:INDEX(Input!$F$4:$F$18,SUMPRODUCT(--(Input!$F$4:$F$18&lt;&gt;"")))</definedName>
    <definedName name="TCRevision" localSheetId="1">[1]Input!$S$4:$S$7</definedName>
    <definedName name="TCRevision">Input!$S$4:$S$7</definedName>
    <definedName name="TSRevision" localSheetId="1">[1]Input!$O$4:$O$7</definedName>
    <definedName name="TSRevision">Input!$O$4:$O$7</definedName>
    <definedName name="Z_095EB684_0516_40D6_89AE_8BB929DC3E1D_.wvu.Cols" localSheetId="0" hidden="1">'DR Dashboard'!$U:$XFD</definedName>
    <definedName name="Z_095EB684_0516_40D6_89AE_8BB929DC3E1D_.wvu.Cols" localSheetId="1" hidden="1">'DR Report'!$K:$XFD</definedName>
    <definedName name="Z_095EB684_0516_40D6_89AE_8BB929DC3E1D_.wvu.Cols" localSheetId="3" hidden="1">'Revision Entry'!$O:$XFD</definedName>
    <definedName name="Z_095EB684_0516_40D6_89AE_8BB929DC3E1D_.wvu.FilterData" localSheetId="3" hidden="1">'Revision Entry'!$B$1:$B$98</definedName>
    <definedName name="Z_095EB684_0516_40D6_89AE_8BB929DC3E1D_.wvu.Rows" localSheetId="0" hidden="1">'DR Dashboard'!$45:$1048576,'DR Dashboard'!$39:$44</definedName>
    <definedName name="Z_095EB684_0516_40D6_89AE_8BB929DC3E1D_.wvu.Rows" localSheetId="1" hidden="1">'DR Report'!$97:$1048576,'DR Report'!$44:$86</definedName>
    <definedName name="Z_C8C8E899_000D_4FD0_8463_215E08143F7D_.wvu.FilterData" localSheetId="3" hidden="1">'Revision Entry'!$B$1:$B$98</definedName>
    <definedName name="Z_F6603160_0D34_4F51_819F_127E1871326C_.wvu.FilterData" localSheetId="3" hidden="1">'Revision Entry'!$A$1:$M$92</definedName>
  </definedNames>
  <calcPr calcId="152511"/>
  <customWorkbookViews>
    <customWorkbookView name="Windows User - Personal View" guid="{095EB684-0516-40D6-89AE-8BB929DC3E1D}" mergeInterval="0" personalView="1" maximized="1" xWindow="-8" yWindow="-8" windowWidth="1382" windowHeight="744" tabRatio="420" activeSheetId="3"/>
  </customWorkbookViews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H13" i="2"/>
  <c r="H14" i="2"/>
  <c r="H15" i="2"/>
  <c r="H16" i="2"/>
  <c r="H17" i="2"/>
  <c r="H18" i="2"/>
  <c r="H19" i="2"/>
  <c r="H20" i="2"/>
  <c r="H21" i="2"/>
  <c r="I25" i="3"/>
  <c r="I26" i="3"/>
  <c r="I27" i="3"/>
  <c r="I28" i="3"/>
  <c r="I29" i="3"/>
  <c r="I30" i="3"/>
  <c r="I31" i="3"/>
  <c r="I32" i="3"/>
  <c r="I33" i="3"/>
  <c r="I34" i="3"/>
  <c r="H25" i="3"/>
  <c r="H26" i="3"/>
  <c r="H27" i="3"/>
  <c r="H28" i="3"/>
  <c r="H29" i="3"/>
  <c r="H30" i="3"/>
  <c r="H31" i="3"/>
  <c r="H32" i="3"/>
  <c r="H33" i="3"/>
  <c r="H34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F23" i="3"/>
  <c r="G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C23" i="3"/>
  <c r="D23" i="3"/>
  <c r="E19" i="3"/>
  <c r="C35" i="3" l="1"/>
  <c r="D35" i="3"/>
  <c r="G35" i="3"/>
  <c r="F35" i="3"/>
  <c r="B23" i="3"/>
  <c r="B35" i="3" s="1"/>
  <c r="I12" i="2" l="1"/>
  <c r="H12" i="2"/>
  <c r="I7" i="2"/>
  <c r="H7" i="2"/>
  <c r="I6" i="2"/>
  <c r="H6" i="2"/>
  <c r="I5" i="2"/>
  <c r="H5" i="2"/>
  <c r="I4" i="2"/>
  <c r="H4" i="2"/>
  <c r="I3" i="2"/>
  <c r="H3" i="2"/>
  <c r="I2" i="2"/>
  <c r="H2" i="2"/>
  <c r="E23" i="3" l="1"/>
  <c r="E35" i="3" s="1"/>
  <c r="M12" i="4" l="1"/>
  <c r="B3" i="3" l="1"/>
  <c r="C3" i="3"/>
  <c r="L4" i="4"/>
  <c r="L5" i="4"/>
  <c r="L16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H24" i="3" s="1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T7" i="5"/>
  <c r="L13" i="4" s="1"/>
  <c r="T6" i="5"/>
  <c r="L14" i="4" s="1"/>
  <c r="T5" i="5"/>
  <c r="T4" i="5"/>
  <c r="P7" i="5"/>
  <c r="L2" i="4" s="1"/>
  <c r="P6" i="5"/>
  <c r="L17" i="4" s="1"/>
  <c r="P5" i="5"/>
  <c r="P4" i="5"/>
  <c r="L6" i="4" l="1"/>
  <c r="L7" i="4"/>
  <c r="L3" i="4"/>
  <c r="L15" i="4"/>
  <c r="L18" i="4"/>
  <c r="M17" i="4"/>
  <c r="H23" i="3" l="1"/>
  <c r="H35" i="3" s="1"/>
  <c r="M14" i="4"/>
  <c r="M13" i="4"/>
  <c r="M7" i="4"/>
  <c r="M6" i="4"/>
  <c r="M5" i="4"/>
  <c r="D3" i="3" l="1"/>
  <c r="M4" i="4"/>
  <c r="M10" i="4"/>
  <c r="M11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I24" i="3" s="1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I23" i="3" l="1"/>
  <c r="I35" i="3" s="1"/>
  <c r="M2" i="4"/>
  <c r="M3" i="4"/>
  <c r="M16" i="4"/>
  <c r="M15" i="4"/>
  <c r="E3" i="3" l="1"/>
</calcChain>
</file>

<file path=xl/sharedStrings.xml><?xml version="1.0" encoding="utf-8"?>
<sst xmlns="http://schemas.openxmlformats.org/spreadsheetml/2006/main" count="564" uniqueCount="160">
  <si>
    <t>S. No</t>
  </si>
  <si>
    <t>Impacted Cost (in $)</t>
  </si>
  <si>
    <t>Environment Name</t>
  </si>
  <si>
    <t>Balaji Sivarajan</t>
  </si>
  <si>
    <t>Component Name</t>
  </si>
  <si>
    <t>Environment Owner / PoC</t>
  </si>
  <si>
    <t>Impacted hours (in hr)</t>
  </si>
  <si>
    <t>Document Name</t>
  </si>
  <si>
    <t>Document Type</t>
  </si>
  <si>
    <t>Revisied Version</t>
  </si>
  <si>
    <t>Module Impacted</t>
  </si>
  <si>
    <t>Test Scenario Revision</t>
  </si>
  <si>
    <t>Test Case Revision</t>
  </si>
  <si>
    <t>Test Scenario Revised</t>
  </si>
  <si>
    <t>Test Cases Revised</t>
  </si>
  <si>
    <t>Tracked By</t>
  </si>
  <si>
    <t>Policy</t>
  </si>
  <si>
    <t>Claims</t>
  </si>
  <si>
    <t>BIRI</t>
  </si>
  <si>
    <t>CI</t>
  </si>
  <si>
    <t>Complaints</t>
  </si>
  <si>
    <t>Overview</t>
  </si>
  <si>
    <t>Security</t>
  </si>
  <si>
    <t>Ingestion</t>
  </si>
  <si>
    <t>Functional Specification</t>
  </si>
  <si>
    <t>Customization Sheet</t>
  </si>
  <si>
    <t>V0.5</t>
  </si>
  <si>
    <t>V0.6</t>
  </si>
  <si>
    <t>V0.7</t>
  </si>
  <si>
    <t>V0.8</t>
  </si>
  <si>
    <t>V0.9</t>
  </si>
  <si>
    <t>V0.10</t>
  </si>
  <si>
    <t>V0.11</t>
  </si>
  <si>
    <t>V0.12</t>
  </si>
  <si>
    <t>V0.13</t>
  </si>
  <si>
    <t>V0.14</t>
  </si>
  <si>
    <t>V0.15</t>
  </si>
  <si>
    <t>V0.16</t>
  </si>
  <si>
    <t>V0.17</t>
  </si>
  <si>
    <t>V0.18</t>
  </si>
  <si>
    <t>V0.19</t>
  </si>
  <si>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</si>
  <si>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</si>
  <si>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</si>
  <si>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</si>
  <si>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</si>
  <si>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</si>
  <si>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</si>
  <si>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</si>
  <si>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</si>
  <si>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</si>
  <si>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Module 2.0</t>
  </si>
  <si>
    <t>Module 1.0</t>
  </si>
  <si>
    <t>Module 3.0</t>
  </si>
  <si>
    <t>Module 4.0</t>
  </si>
  <si>
    <t>Module 5.0</t>
  </si>
  <si>
    <t>Module 6.0</t>
  </si>
  <si>
    <t>Module 7.0</t>
  </si>
  <si>
    <t>Module 8.0</t>
  </si>
  <si>
    <t>Module 9.0</t>
  </si>
  <si>
    <t>Module 10.0</t>
  </si>
  <si>
    <t>Module 11.0</t>
  </si>
  <si>
    <t>Module 12.0</t>
  </si>
  <si>
    <t>Module 13.0</t>
  </si>
  <si>
    <t>Module 14.0</t>
  </si>
  <si>
    <t>Module 15.0</t>
  </si>
  <si>
    <t>Module 16.0</t>
  </si>
  <si>
    <t>Module 17.0</t>
  </si>
  <si>
    <t>Module 18.0</t>
  </si>
  <si>
    <t>Module 19.0</t>
  </si>
  <si>
    <t>Module 20.0</t>
  </si>
  <si>
    <t>Module 21.0</t>
  </si>
  <si>
    <t>Module 22.0</t>
  </si>
  <si>
    <t>Module 23.0</t>
  </si>
  <si>
    <t>Module 24.0</t>
  </si>
  <si>
    <t>Module 25.0</t>
  </si>
  <si>
    <t>Module 26.0</t>
  </si>
  <si>
    <t>Module 27.0</t>
  </si>
  <si>
    <t>Module 28.0</t>
  </si>
  <si>
    <t>Module 29.0</t>
  </si>
  <si>
    <t>Module 30.0</t>
  </si>
  <si>
    <t>NA</t>
  </si>
  <si>
    <t>Updated</t>
  </si>
  <si>
    <t>Added</t>
  </si>
  <si>
    <t>Deleted</t>
  </si>
  <si>
    <t>Kesiya T R</t>
  </si>
  <si>
    <t>Terasa Santhi M</t>
  </si>
  <si>
    <t>Bargavi R</t>
  </si>
  <si>
    <t>Manoj Sharma</t>
  </si>
  <si>
    <t>Banu Priya S</t>
  </si>
  <si>
    <t>Lincy J</t>
  </si>
  <si>
    <t>Rashi Dhama</t>
  </si>
  <si>
    <t>Sivakumar V</t>
  </si>
  <si>
    <t>Vishnu Sundara Rajan</t>
  </si>
  <si>
    <t>Prashanth Radhakrishnan</t>
  </si>
  <si>
    <t>Dhanwandhi P</t>
  </si>
  <si>
    <t>TS Revision</t>
  </si>
  <si>
    <t>TC Revision</t>
  </si>
  <si>
    <t>Efforts in Hrs</t>
  </si>
  <si>
    <t>Tracked Date
(MM/DD/YYYY)</t>
  </si>
  <si>
    <t>ASPAC_Customization Sheet</t>
  </si>
  <si>
    <t>LATAM_Customization Sheet</t>
  </si>
  <si>
    <t>EMEA_Customization Sheet</t>
  </si>
  <si>
    <t>V0.20</t>
  </si>
  <si>
    <t>V0.21</t>
  </si>
  <si>
    <t>V0.22</t>
  </si>
  <si>
    <t>V0.23</t>
  </si>
  <si>
    <t>V0.24</t>
  </si>
  <si>
    <t>V0.25</t>
  </si>
  <si>
    <t>V0.26</t>
  </si>
  <si>
    <t>V0.27</t>
  </si>
  <si>
    <t>V0.28</t>
  </si>
  <si>
    <t>V0.29</t>
  </si>
  <si>
    <t>V0.30</t>
  </si>
  <si>
    <t>Use case</t>
  </si>
  <si>
    <t>Indexing</t>
  </si>
  <si>
    <t>UC028</t>
  </si>
  <si>
    <t>1.1 WIP</t>
  </si>
  <si>
    <t>Rishabh Karn</t>
  </si>
  <si>
    <t>Dharshan</t>
  </si>
  <si>
    <t>Shyam</t>
  </si>
  <si>
    <t>Documents Revised</t>
  </si>
  <si>
    <t>Test Scenarios</t>
  </si>
  <si>
    <t>Test Cases</t>
  </si>
  <si>
    <t>Version Revised</t>
  </si>
  <si>
    <t>Revised Version</t>
  </si>
  <si>
    <t>Test Design Update</t>
  </si>
  <si>
    <t>Test Design Updation %</t>
  </si>
  <si>
    <t>Yes</t>
  </si>
  <si>
    <t>Total</t>
  </si>
  <si>
    <t>In-Progress</t>
  </si>
  <si>
    <t>Yet to Start</t>
  </si>
  <si>
    <t>Completed</t>
  </si>
  <si>
    <t>R2 COG - Document Revision Dashboard</t>
  </si>
  <si>
    <t>v1.1_WIP</t>
  </si>
  <si>
    <t>v1.1_Update</t>
  </si>
  <si>
    <t>v1.0_Baseline</t>
  </si>
  <si>
    <t>v0.81</t>
  </si>
  <si>
    <t>Ingestion Documents Updated</t>
  </si>
  <si>
    <t xml:space="preserve">Total No Original Requirements </t>
  </si>
  <si>
    <t>No of Requirements Changed</t>
  </si>
  <si>
    <t>No of Requirements added</t>
  </si>
  <si>
    <t>No of Requirements deleted</t>
  </si>
  <si>
    <t>Requirement Stability %</t>
  </si>
  <si>
    <t>Requirement Stability Index</t>
  </si>
  <si>
    <t>Rework Effort (in Hrs.)</t>
  </si>
  <si>
    <t>Rework Cost (in $)</t>
  </si>
  <si>
    <t xml:space="preserve">Vishak </t>
  </si>
  <si>
    <t>Integration Overview</t>
  </si>
  <si>
    <t>Tracked Date
(DD/MM/YYYY)</t>
  </si>
  <si>
    <t>v0.8</t>
  </si>
  <si>
    <t>TBU</t>
  </si>
  <si>
    <t xml:space="preserve">v1.0 - Customization </t>
  </si>
  <si>
    <t>Total Reworked Test Scenarios</t>
  </si>
  <si>
    <t>Total Reworked Test Cases</t>
  </si>
  <si>
    <t>Correspondent</t>
  </si>
  <si>
    <t xml:space="preserve">Lipsita </t>
  </si>
  <si>
    <t>Document Generation</t>
  </si>
  <si>
    <t>v0.72</t>
  </si>
  <si>
    <t>v.0.7- Customization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</si>
</sst>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1"/>
      <name val="Century Gothic"/>
      <family val="2"/>
    </font>
    <font>
      <b/>
      <sz val="11"/>
      <name val="Calibri"/>
      <family val="2"/>
      <scheme val="minor"/>
    </font>
    <font>
      <b/>
      <sz val="11"/>
      <color rgb="FFFFFFFF"/>
      <name val="Calibri Light"/>
      <family val="2"/>
    </font>
    <font>
      <b/>
      <sz val="11"/>
      <color rgb="FF000000"/>
      <name val="Calibri Light"/>
      <family val="2"/>
    </font>
    <font>
      <b/>
      <sz val="9"/>
      <color theme="1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sz val="1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3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44" fontId="3" fillId="3" borderId="9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14" fontId="3" fillId="3" borderId="1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/>
    <xf numFmtId="0" fontId="3" fillId="3" borderId="11" xfId="0" applyFont="1" applyFill="1" applyBorder="1" applyAlignment="1">
      <alignment horizontal="center"/>
    </xf>
    <xf numFmtId="14" fontId="3" fillId="3" borderId="1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4" fillId="5" borderId="9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44" fontId="3" fillId="0" borderId="9" xfId="1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1" fillId="10" borderId="1" xfId="0" applyFont="1" applyFill="1" applyBorder="1" applyAlignment="1" applyProtection="1">
      <alignment horizontal="center" vertical="center" wrapText="1"/>
      <protection locked="0"/>
    </xf>
    <xf numFmtId="0" fontId="10" fillId="11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2" fontId="13" fillId="3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9" fontId="7" fillId="8" borderId="13" xfId="2" applyFont="1" applyFill="1" applyBorder="1" applyAlignment="1">
      <alignment horizontal="center" vertical="center"/>
    </xf>
    <xf numFmtId="0" fontId="7" fillId="8" borderId="14" xfId="2" applyNumberFormat="1" applyFont="1" applyFill="1" applyBorder="1" applyAlignment="1">
      <alignment horizontal="center" vertical="center"/>
    </xf>
    <xf numFmtId="2" fontId="0" fillId="0" borderId="9" xfId="2" applyNumberFormat="1" applyFont="1" applyBorder="1" applyAlignment="1">
      <alignment horizontal="center" vertical="center"/>
    </xf>
    <xf numFmtId="2" fontId="0" fillId="0" borderId="9" xfId="2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3" borderId="24" xfId="0" applyFont="1" applyFill="1" applyBorder="1" applyAlignment="1"/>
    <xf numFmtId="0" fontId="3" fillId="3" borderId="25" xfId="0" applyFont="1" applyFill="1" applyBorder="1" applyAlignment="1">
      <alignment horizontal="center"/>
    </xf>
    <xf numFmtId="14" fontId="12" fillId="0" borderId="1" xfId="0" applyNumberFormat="1" applyFont="1" applyBorder="1"/>
    <xf numFmtId="0" fontId="11" fillId="10" borderId="13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center"/>
    </xf>
    <xf numFmtId="0" fontId="8" fillId="9" borderId="27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4" fontId="12" fillId="0" borderId="9" xfId="0" applyNumberFormat="1" applyFont="1" applyBorder="1"/>
    <xf numFmtId="14" fontId="12" fillId="0" borderId="12" xfId="0" applyNumberFormat="1" applyFont="1" applyBorder="1"/>
    <xf numFmtId="0" fontId="0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9" fontId="0" fillId="0" borderId="24" xfId="2" applyFont="1" applyBorder="1" applyAlignment="1">
      <alignment horizontal="center" vertical="center"/>
    </xf>
    <xf numFmtId="44" fontId="4" fillId="5" borderId="25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1" xfId="0" applyFont="1" applyBorder="1"/>
    <xf numFmtId="2" fontId="13" fillId="3" borderId="11" xfId="0" applyNumberFormat="1" applyFont="1" applyFill="1" applyBorder="1" applyAlignment="1">
      <alignment horizontal="center" vertical="center" wrapText="1"/>
    </xf>
    <xf numFmtId="2" fontId="0" fillId="0" borderId="25" xfId="2" applyNumberFormat="1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9" fontId="7" fillId="8" borderId="3" xfId="2" applyFont="1" applyFill="1" applyBorder="1" applyAlignment="1">
      <alignment horizontal="center" vertical="center"/>
    </xf>
    <xf numFmtId="9" fontId="7" fillId="8" borderId="4" xfId="2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26" xfId="0" applyFont="1" applyBorder="1"/>
    <xf numFmtId="1" fontId="4" fillId="5" borderId="1" xfId="0" applyNumberFormat="1" applyFont="1" applyFill="1" applyBorder="1" applyAlignment="1">
      <alignment horizontal="center" vertical="center"/>
    </xf>
    <xf numFmtId="1" fontId="4" fillId="5" borderId="24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44" fontId="4" fillId="6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44" fontId="4" fillId="5" borderId="7" xfId="1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5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064A2"/>
      <color rgb="FFF79646"/>
      <color rgb="FF9966FF"/>
      <color rgb="FF99CC00"/>
      <color rgb="FFFF6600"/>
      <color rgb="FFFF00FF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Scenario Rework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10629921259842E-2"/>
          <c:y val="0.17165536599591719"/>
          <c:w val="0.89745603674540686"/>
          <c:h val="0.490814741907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 Report'!$B$21:$B$22</c:f>
              <c:strCache>
                <c:ptCount val="2"/>
                <c:pt idx="0">
                  <c:v>Test Scenarios</c:v>
                </c:pt>
                <c:pt idx="1">
                  <c:v>Updated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Report'!$B$23:$B$34</c:f>
              <c:numCache>
                <c:formatCode>General</c:formatCode>
                <c:ptCount val="12"/>
                <c:pt idx="0">
                  <c:v>20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'DR Report'!$C$21:$C$22</c:f>
              <c:strCache>
                <c:ptCount val="2"/>
                <c:pt idx="0">
                  <c:v>Test Scenarios</c:v>
                </c:pt>
                <c:pt idx="1">
                  <c:v>Added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Report'!$C$23:$C$34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'DR Report'!$D$21:$D$22</c:f>
              <c:strCache>
                <c:ptCount val="2"/>
                <c:pt idx="0">
                  <c:v>Test Scenarios</c:v>
                </c:pt>
                <c:pt idx="1">
                  <c:v>Deleted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Report'!$D$23:$D$34</c:f>
              <c:numCache>
                <c:formatCode>General</c:formatCode>
                <c:ptCount val="12"/>
                <c:pt idx="0">
                  <c:v>4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27890720"/>
        <c:axId val="327891504"/>
      </c:barChart>
      <c:catAx>
        <c:axId val="327890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1504"/>
        <c:crosses val="autoZero"/>
        <c:auto val="1"/>
        <c:lblAlgn val="ctr"/>
        <c:lblOffset val="100"/>
        <c:noMultiLvlLbl val="0"/>
      </c:catAx>
      <c:valAx>
        <c:axId val="3278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07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16531787693205"/>
          <c:w val="0.9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Test Case Rework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88337270341207352"/>
          <c:h val="0.4769258530183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 Report'!$E$21:$E$22</c:f>
              <c:strCache>
                <c:ptCount val="2"/>
                <c:pt idx="0">
                  <c:v>Test Cases</c:v>
                </c:pt>
                <c:pt idx="1">
                  <c:v>Updated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11111111111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3888888888888888E-2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Report'!$E$23:$E$34</c:f>
              <c:numCache>
                <c:formatCode>General</c:formatCode>
                <c:ptCount val="12"/>
                <c:pt idx="0">
                  <c:v>10</c:v>
                </c:pt>
                <c:pt idx="1">
                  <c:v>27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'DR Report'!$F$21:$F$22</c:f>
              <c:strCache>
                <c:ptCount val="2"/>
                <c:pt idx="0">
                  <c:v>Test Cases</c:v>
                </c:pt>
                <c:pt idx="1">
                  <c:v>Added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Report'!$F$23:$F$34</c:f>
              <c:numCache>
                <c:formatCode>General</c:formatCode>
                <c:ptCount val="12"/>
                <c:pt idx="0">
                  <c:v>104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105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tx>
            <c:strRef>
              <c:f>'DR Report'!$G$21:$G$22</c:f>
              <c:strCache>
                <c:ptCount val="2"/>
                <c:pt idx="0">
                  <c:v>Test Cases</c:v>
                </c:pt>
                <c:pt idx="1">
                  <c:v>Deleted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9444444444444344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Report'!$A$23:$A$34</c:f>
              <c:strCache>
                <c:ptCount val="12"/>
                <c:pt idx="0">
                  <c:v>Policy</c:v>
                </c:pt>
                <c:pt idx="1">
                  <c:v>Claims</c:v>
                </c:pt>
                <c:pt idx="2">
                  <c:v>BIRI</c:v>
                </c:pt>
                <c:pt idx="3">
                  <c:v>CI</c:v>
                </c:pt>
                <c:pt idx="4">
                  <c:v>Complaints</c:v>
                </c:pt>
                <c:pt idx="5">
                  <c:v>Overview</c:v>
                </c:pt>
                <c:pt idx="6">
                  <c:v>Security</c:v>
                </c:pt>
                <c:pt idx="7">
                  <c:v>Ingestion</c:v>
                </c:pt>
                <c:pt idx="8">
                  <c:v>Indexing</c:v>
                </c:pt>
                <c:pt idx="9">
                  <c:v>Integration Overview</c:v>
                </c:pt>
                <c:pt idx="10">
                  <c:v>Correspondent</c:v>
                </c:pt>
                <c:pt idx="11">
                  <c:v>Document Generation</c:v>
                </c:pt>
              </c:strCache>
            </c:strRef>
          </c:cat>
          <c:val>
            <c:numRef>
              <c:f>'DR Report'!$G$23:$G$34</c:f>
              <c:numCache>
                <c:formatCode>General</c:formatCode>
                <c:ptCount val="12"/>
                <c:pt idx="0">
                  <c:v>21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8792280"/>
        <c:axId val="214161880"/>
      </c:barChart>
      <c:catAx>
        <c:axId val="178792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1880"/>
        <c:crosses val="autoZero"/>
        <c:auto val="1"/>
        <c:lblAlgn val="ctr"/>
        <c:lblOffset val="100"/>
        <c:noMultiLvlLbl val="0"/>
      </c:catAx>
      <c:valAx>
        <c:axId val="21416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22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026027996500439E-2"/>
          <c:y val="0.90702354913969085"/>
          <c:w val="0.86794794400699915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290850553084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18136125672725E-2"/>
          <c:y val="0.1782029997355617"/>
          <c:w val="0.92155011142855026"/>
          <c:h val="0.46412526653267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 Report'!$H$21</c:f>
              <c:strCache>
                <c:ptCount val="1"/>
                <c:pt idx="0">
                  <c:v>Rework Effort (in Hrs.)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Report'!$A$22:$A$34</c:f>
              <c:strCache>
                <c:ptCount val="13"/>
                <c:pt idx="1">
                  <c:v>Policy</c:v>
                </c:pt>
                <c:pt idx="2">
                  <c:v>Claims</c:v>
                </c:pt>
                <c:pt idx="3">
                  <c:v>BIRI</c:v>
                </c:pt>
                <c:pt idx="4">
                  <c:v>CI</c:v>
                </c:pt>
                <c:pt idx="5">
                  <c:v>Complaints</c:v>
                </c:pt>
                <c:pt idx="6">
                  <c:v>Overview</c:v>
                </c:pt>
                <c:pt idx="7">
                  <c:v>Security</c:v>
                </c:pt>
                <c:pt idx="8">
                  <c:v>Ingestion</c:v>
                </c:pt>
                <c:pt idx="9">
                  <c:v>Indexing</c:v>
                </c:pt>
                <c:pt idx="10">
                  <c:v>Integration Overview</c:v>
                </c:pt>
                <c:pt idx="11">
                  <c:v>Correspondent</c:v>
                </c:pt>
                <c:pt idx="12">
                  <c:v>Document Generation</c:v>
                </c:pt>
              </c:strCache>
            </c:strRef>
          </c:cat>
          <c:val>
            <c:numRef>
              <c:f>'DR Report'!$H$22:$H$34</c:f>
              <c:numCache>
                <c:formatCode>0</c:formatCode>
                <c:ptCount val="13"/>
                <c:pt idx="1">
                  <c:v>42.083333333333336</c:v>
                </c:pt>
                <c:pt idx="2">
                  <c:v>13.850000000000001</c:v>
                </c:pt>
                <c:pt idx="3">
                  <c:v>3.6666666666666665</c:v>
                </c:pt>
                <c:pt idx="4">
                  <c:v>1.3333333333333333</c:v>
                </c:pt>
                <c:pt idx="5">
                  <c:v>3.4</c:v>
                </c:pt>
                <c:pt idx="6">
                  <c:v>0</c:v>
                </c:pt>
                <c:pt idx="7">
                  <c:v>47.466666666666676</c:v>
                </c:pt>
                <c:pt idx="8">
                  <c:v>0</c:v>
                </c:pt>
                <c:pt idx="9">
                  <c:v>1</c:v>
                </c:pt>
                <c:pt idx="10">
                  <c:v>6.6666666666666661</c:v>
                </c:pt>
                <c:pt idx="11">
                  <c:v>1</c:v>
                </c:pt>
                <c:pt idx="12">
                  <c:v>3.4833333333333329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47176"/>
        <c:axId val="224447568"/>
      </c:barChart>
      <c:catAx>
        <c:axId val="22444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47568"/>
        <c:crosses val="autoZero"/>
        <c:auto val="1"/>
        <c:lblAlgn val="ctr"/>
        <c:lblOffset val="100"/>
        <c:noMultiLvlLbl val="0"/>
      </c:catAx>
      <c:valAx>
        <c:axId val="2244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2444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391773793279204E-3"/>
          <c:y val="0.90063275785829755"/>
          <c:w val="0.99018983654673165"/>
          <c:h val="7.806174743447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8678915135607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2847769028872"/>
          <c:y val="0.12488444152814232"/>
          <c:w val="0.77957152230971127"/>
          <c:h val="0.48736767279090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 Report'!$I$21</c:f>
              <c:strCache>
                <c:ptCount val="1"/>
                <c:pt idx="0">
                  <c:v>Rework Cost (in $)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5555555555555809E-3"/>
                  <c:y val="1.851851851851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925337632079971E-17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111111111111112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6111111111111108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5.2777777777777674E-2"/>
                  <c:y val="2.3148148148148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0185067526415994E-16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 Report'!$A$22:$A$34</c:f>
              <c:strCache>
                <c:ptCount val="13"/>
                <c:pt idx="1">
                  <c:v>Policy</c:v>
                </c:pt>
                <c:pt idx="2">
                  <c:v>Claims</c:v>
                </c:pt>
                <c:pt idx="3">
                  <c:v>BIRI</c:v>
                </c:pt>
                <c:pt idx="4">
                  <c:v>CI</c:v>
                </c:pt>
                <c:pt idx="5">
                  <c:v>Complaints</c:v>
                </c:pt>
                <c:pt idx="6">
                  <c:v>Overview</c:v>
                </c:pt>
                <c:pt idx="7">
                  <c:v>Security</c:v>
                </c:pt>
                <c:pt idx="8">
                  <c:v>Ingestion</c:v>
                </c:pt>
                <c:pt idx="9">
                  <c:v>Indexing</c:v>
                </c:pt>
                <c:pt idx="10">
                  <c:v>Integration Overview</c:v>
                </c:pt>
                <c:pt idx="11">
                  <c:v>Correspondent</c:v>
                </c:pt>
                <c:pt idx="12">
                  <c:v>Document Generation</c:v>
                </c:pt>
              </c:strCache>
            </c:strRef>
          </c:cat>
          <c:val>
            <c:numRef>
              <c:f>'DR Report'!$I$22:$I$34</c:f>
              <c:numCache>
                <c:formatCode>_("$"* #,##0.00_);_("$"* \(#,##0.00\);_("$"* "-"??_);_(@_)</c:formatCode>
                <c:ptCount val="13"/>
                <c:pt idx="1">
                  <c:v>1094.1666666666667</c:v>
                </c:pt>
                <c:pt idx="2">
                  <c:v>360.1</c:v>
                </c:pt>
                <c:pt idx="3">
                  <c:v>95.333333333333329</c:v>
                </c:pt>
                <c:pt idx="4">
                  <c:v>34.666666666666664</c:v>
                </c:pt>
                <c:pt idx="5">
                  <c:v>88.4</c:v>
                </c:pt>
                <c:pt idx="6">
                  <c:v>0</c:v>
                </c:pt>
                <c:pt idx="7">
                  <c:v>1234.1333333333334</c:v>
                </c:pt>
                <c:pt idx="8">
                  <c:v>0</c:v>
                </c:pt>
                <c:pt idx="9">
                  <c:v>26</c:v>
                </c:pt>
                <c:pt idx="10">
                  <c:v>173.33333333333331</c:v>
                </c:pt>
                <c:pt idx="11">
                  <c:v>26</c:v>
                </c:pt>
                <c:pt idx="12">
                  <c:v>90.566666666666663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448352"/>
        <c:axId val="224448744"/>
      </c:barChart>
      <c:catAx>
        <c:axId val="224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48744"/>
        <c:crosses val="autoZero"/>
        <c:auto val="1"/>
        <c:lblAlgn val="ctr"/>
        <c:lblOffset val="100"/>
        <c:noMultiLvlLbl val="0"/>
      </c:catAx>
      <c:valAx>
        <c:axId val="224448744"/>
        <c:scaling>
          <c:orientation val="minMax"/>
          <c:max val="1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24448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372200349956258"/>
          <c:y val="0.90883457276173807"/>
          <c:w val="0.29607959547957946"/>
          <c:h val="8.653579760863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9</xdr:col>
      <xdr:colOff>336176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</xdr:colOff>
      <xdr:row>5</xdr:row>
      <xdr:rowOff>0</xdr:rowOff>
    </xdr:from>
    <xdr:to>
      <xdr:col>17</xdr:col>
      <xdr:colOff>338418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11206</xdr:colOff>
      <xdr:row>20</xdr:row>
      <xdr:rowOff>123264</xdr:rowOff>
    </xdr:from>
    <xdr:to>
      <xdr:col>9</xdr:col>
      <xdr:colOff>358588</xdr:colOff>
      <xdr:row>35</xdr:row>
      <xdr:rowOff>11206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16808</xdr:colOff>
      <xdr:row>20</xdr:row>
      <xdr:rowOff>89647</xdr:rowOff>
    </xdr:from>
    <xdr:to>
      <xdr:col>17</xdr:col>
      <xdr:colOff>352985</xdr:colOff>
      <xdr:row>34</xdr:row>
      <xdr:rowOff>165847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E%20UK\Apollo%20Refresh%20Programme\Apollo%20Refresh%20-%20Release%202\Apollo%20Refresh%20-%20COG\R2%20COG%20Drop%201\4.%20Test%20Design\3.%20Document%20Revision\Document%20Revision%20Tracker\R2%20COG%20D1_DRT%2016%20June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SI%20Metrics/RSI%20Metrics_27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Dashboard"/>
      <sheetName val="Document Revision Report"/>
      <sheetName val="DR Dashboard"/>
      <sheetName val="Revision Entry"/>
      <sheetName val="Input"/>
      <sheetName val="Annexure"/>
    </sheetNames>
    <sheetDataSet>
      <sheetData sheetId="0" refreshError="1"/>
      <sheetData sheetId="1" refreshError="1"/>
      <sheetData sheetId="2">
        <row r="1">
          <cell r="B1" t="str">
            <v>Test Scenarios</v>
          </cell>
        </row>
      </sheetData>
      <sheetData sheetId="3">
        <row r="1">
          <cell r="B1" t="str">
            <v>Document Name</v>
          </cell>
        </row>
      </sheetData>
      <sheetData sheetId="4">
        <row r="4">
          <cell r="C4" t="str">
            <v>Policy</v>
          </cell>
          <cell r="F4" t="str">
            <v>Functional Specification</v>
          </cell>
          <cell r="I4" t="str">
            <v>V0.5</v>
          </cell>
          <cell r="L4" t="str">
            <v>Module 1.0</v>
          </cell>
          <cell r="O4" t="str">
            <v>NA</v>
          </cell>
          <cell r="S4" t="str">
            <v>NA</v>
          </cell>
          <cell r="W4" t="str">
            <v>Balaji Sivarajan</v>
          </cell>
        </row>
        <row r="5">
          <cell r="C5" t="str">
            <v>Claims</v>
          </cell>
          <cell r="F5" t="str">
            <v>Customization Sheet</v>
          </cell>
          <cell r="I5" t="str">
            <v>V0.6</v>
          </cell>
          <cell r="L5" t="str">
            <v>Module 2.0</v>
          </cell>
          <cell r="O5" t="str">
            <v>Updated</v>
          </cell>
          <cell r="S5" t="str">
            <v>Updated</v>
          </cell>
          <cell r="W5" t="str">
            <v>Kesiya T R</v>
          </cell>
        </row>
        <row r="6">
          <cell r="C6" t="str">
            <v>BIRI</v>
          </cell>
          <cell r="F6" t="str">
            <v>ASPAC_Customization Sheet</v>
          </cell>
          <cell r="I6" t="str">
            <v>V0.7</v>
          </cell>
          <cell r="L6" t="str">
            <v>Module 3.0</v>
          </cell>
          <cell r="O6" t="str">
            <v>Added</v>
          </cell>
          <cell r="S6" t="str">
            <v>Added</v>
          </cell>
          <cell r="W6" t="str">
            <v>Terasa Santhi M</v>
          </cell>
        </row>
        <row r="7">
          <cell r="C7" t="str">
            <v>CI</v>
          </cell>
          <cell r="F7" t="str">
            <v>LATAM_Customization Sheet</v>
          </cell>
          <cell r="I7" t="str">
            <v>V0.8</v>
          </cell>
          <cell r="L7" t="str">
            <v>Module 4.0</v>
          </cell>
          <cell r="O7" t="str">
            <v>Deleted</v>
          </cell>
          <cell r="S7" t="str">
            <v>Deleted</v>
          </cell>
          <cell r="W7" t="str">
            <v>Bargavi R</v>
          </cell>
        </row>
        <row r="8">
          <cell r="C8" t="str">
            <v>Complaints</v>
          </cell>
          <cell r="F8" t="str">
            <v>EMEA_Customization Sheet</v>
          </cell>
          <cell r="I8" t="str">
            <v>V0.9</v>
          </cell>
          <cell r="L8" t="str">
            <v>Module 5.0</v>
          </cell>
          <cell r="W8" t="str">
            <v>Manoj Sharma</v>
          </cell>
        </row>
        <row r="9">
          <cell r="C9" t="str">
            <v>Overview</v>
          </cell>
          <cell r="F9" t="str">
            <v>Use case</v>
          </cell>
          <cell r="I9" t="str">
            <v>V1.0</v>
          </cell>
          <cell r="L9" t="str">
            <v>Module 6.0</v>
          </cell>
          <cell r="W9" t="str">
            <v>Banu Priya S</v>
          </cell>
        </row>
        <row r="10">
          <cell r="C10" t="str">
            <v>Security</v>
          </cell>
          <cell r="I10" t="str">
            <v>V1.1</v>
          </cell>
          <cell r="L10" t="str">
            <v>Module 7.0</v>
          </cell>
          <cell r="W10" t="str">
            <v>Lincy J</v>
          </cell>
        </row>
        <row r="11">
          <cell r="C11" t="str">
            <v>Ingestion</v>
          </cell>
          <cell r="I11" t="str">
            <v>V1.2</v>
          </cell>
          <cell r="L11" t="str">
            <v>Module 8.0</v>
          </cell>
          <cell r="W11" t="str">
            <v>Rashi Dhama</v>
          </cell>
        </row>
        <row r="12">
          <cell r="C12" t="str">
            <v>Indexing</v>
          </cell>
          <cell r="I12" t="str">
            <v>V1.3</v>
          </cell>
          <cell r="L12" t="str">
            <v>Module 9.0</v>
          </cell>
          <cell r="W12" t="str">
            <v>Sivakumar V</v>
          </cell>
        </row>
        <row r="13">
          <cell r="I13" t="str">
            <v>V1.4</v>
          </cell>
          <cell r="L13" t="str">
            <v>Module 10.0</v>
          </cell>
          <cell r="W13" t="str">
            <v>Vishnu Sundara Rajan</v>
          </cell>
        </row>
        <row r="14">
          <cell r="I14" t="str">
            <v>V1.5</v>
          </cell>
          <cell r="L14" t="str">
            <v>Module 11.0</v>
          </cell>
          <cell r="W14" t="str">
            <v>Prashanth Radhakrishnan</v>
          </cell>
        </row>
        <row r="15">
          <cell r="I15" t="str">
            <v>V1.6</v>
          </cell>
          <cell r="L15" t="str">
            <v>Module 12.0</v>
          </cell>
          <cell r="W15" t="str">
            <v>Dhanwandhi P</v>
          </cell>
        </row>
        <row r="16">
          <cell r="I16" t="str">
            <v>V1.7</v>
          </cell>
          <cell r="L16" t="str">
            <v>Module 13.0</v>
          </cell>
          <cell r="W16" t="str">
            <v>Rishabh Karn</v>
          </cell>
        </row>
        <row r="17">
          <cell r="I17" t="str">
            <v>V1.8</v>
          </cell>
          <cell r="L17" t="str">
            <v>Module 14.0</v>
          </cell>
          <cell r="W17" t="str">
            <v>Dharshan</v>
          </cell>
        </row>
        <row r="18">
          <cell r="I18" t="str">
            <v>V1.9</v>
          </cell>
          <cell r="L18" t="str">
            <v>Module 15.0</v>
          </cell>
          <cell r="W18" t="str">
            <v>Shyam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I"/>
      <sheetName val="Inp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T44"/>
  <sheetViews>
    <sheetView showGridLines="0" topLeftCell="A11" zoomScale="85" zoomScaleNormal="85" workbookViewId="0">
      <selection activeCell="T21" sqref="T21"/>
    </sheetView>
  </sheetViews>
  <sheetFormatPr defaultColWidth="0" defaultRowHeight="15" zeroHeight="1" x14ac:dyDescent="0.25"/>
  <cols>
    <col min="1" max="1" width="4.5703125" style="46" customWidth="1"/>
    <col min="2" max="18" width="9.140625" style="46" customWidth="1"/>
    <col min="19" max="19" width="5.42578125" style="46" customWidth="1"/>
    <col min="20" max="20" width="5" style="46" customWidth="1"/>
    <col min="21" max="16384" width="9.140625" style="46" hidden="1"/>
  </cols>
  <sheetData>
    <row r="1" spans="2:19" ht="15.75" thickBot="1" x14ac:dyDescent="0.3"/>
    <row r="2" spans="2:19" x14ac:dyDescent="0.25">
      <c r="B2" s="145" t="s">
        <v>133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</row>
    <row r="3" spans="2:19" ht="15.75" thickBot="1" x14ac:dyDescent="0.3"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</row>
    <row r="4" spans="2:19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2:19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2:19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2:19" x14ac:dyDescent="0.25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2:19" x14ac:dyDescent="0.25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2:19" x14ac:dyDescent="0.25"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7"/>
    </row>
    <row r="10" spans="2:19" x14ac:dyDescent="0.25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</row>
    <row r="11" spans="2:19" x14ac:dyDescent="0.25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</row>
    <row r="12" spans="2:19" x14ac:dyDescent="0.25"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7"/>
    </row>
    <row r="13" spans="2:19" x14ac:dyDescent="0.25"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7"/>
    </row>
    <row r="14" spans="2:19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7"/>
    </row>
    <row r="15" spans="2:19" x14ac:dyDescent="0.25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7"/>
    </row>
    <row r="16" spans="2:19" x14ac:dyDescent="0.25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7"/>
    </row>
    <row r="17" spans="2:19" x14ac:dyDescent="0.25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7"/>
    </row>
    <row r="18" spans="2:19" x14ac:dyDescent="0.25"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7"/>
    </row>
    <row r="19" spans="2:19" x14ac:dyDescent="0.25"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7"/>
    </row>
    <row r="20" spans="2:19" x14ac:dyDescent="0.25"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</row>
    <row r="21" spans="2:19" x14ac:dyDescent="0.25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7"/>
    </row>
    <row r="22" spans="2:19" x14ac:dyDescent="0.25"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</row>
    <row r="23" spans="2:19" x14ac:dyDescent="0.25"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7"/>
    </row>
    <row r="24" spans="2:19" x14ac:dyDescent="0.25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7"/>
    </row>
    <row r="25" spans="2:19" x14ac:dyDescent="0.25"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7"/>
    </row>
    <row r="26" spans="2:19" x14ac:dyDescent="0.25"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7"/>
    </row>
    <row r="27" spans="2:19" x14ac:dyDescent="0.25"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7"/>
    </row>
    <row r="28" spans="2:19" x14ac:dyDescent="0.25"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7"/>
    </row>
    <row r="29" spans="2:19" x14ac:dyDescent="0.25"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7"/>
    </row>
    <row r="30" spans="2:19" x14ac:dyDescent="0.25"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7"/>
    </row>
    <row r="31" spans="2:19" x14ac:dyDescent="0.25"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7"/>
    </row>
    <row r="32" spans="2:19" x14ac:dyDescent="0.25"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7"/>
    </row>
    <row r="33" spans="2:19" x14ac:dyDescent="0.25"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</row>
    <row r="34" spans="2:19" x14ac:dyDescent="0.25"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7"/>
    </row>
    <row r="35" spans="2:19" x14ac:dyDescent="0.25"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7"/>
    </row>
    <row r="36" spans="2:19" x14ac:dyDescent="0.25"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7"/>
    </row>
    <row r="37" spans="2:19" ht="15.75" thickBot="1" x14ac:dyDescent="0.3"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60"/>
    </row>
    <row r="38" spans="2:19" x14ac:dyDescent="0.25"/>
    <row r="39" spans="2:19" hidden="1" x14ac:dyDescent="0.25"/>
    <row r="40" spans="2:19" hidden="1" x14ac:dyDescent="0.25"/>
    <row r="41" spans="2:19" hidden="1" x14ac:dyDescent="0.25"/>
    <row r="42" spans="2:19" hidden="1" x14ac:dyDescent="0.25"/>
    <row r="43" spans="2:19" hidden="1" x14ac:dyDescent="0.25"/>
    <row r="44" spans="2:19" hidden="1" x14ac:dyDescent="0.25"/>
  </sheetData>
  <customSheetViews>
    <customSheetView guid="{095EB684-0516-40D6-89AE-8BB929DC3E1D}" scale="85" showGridLines="0" hiddenRows="1" hiddenColumns="1">
      <selection activeCell="T4" sqref="T4"/>
      <pageMargins left="0.7" right="0.7" top="0.75" bottom="0.75" header="0.3" footer="0.3"/>
      <pageSetup paperSize="9" orientation="portrait" r:id="rId1"/>
    </customSheetView>
  </customSheetViews>
  <mergeCells count="1">
    <mergeCell ref="B2:S3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5"/>
  <sheetViews>
    <sheetView showGridLines="0" zoomScale="85" zoomScaleNormal="85" workbookViewId="0">
      <selection activeCell="A6" sqref="A6:F19"/>
    </sheetView>
  </sheetViews>
  <sheetFormatPr defaultColWidth="0" defaultRowHeight="15" x14ac:dyDescent="0.25"/>
  <cols>
    <col min="1" max="1" width="21.7109375" style="46" customWidth="1"/>
    <col min="2" max="2" width="32" style="54" bestFit="1" customWidth="1"/>
    <col min="3" max="3" width="29.7109375" style="54" bestFit="1" customWidth="1"/>
    <col min="4" max="4" width="23.7109375" style="54" bestFit="1" customWidth="1"/>
    <col min="5" max="5" width="22.28515625" style="54" bestFit="1" customWidth="1"/>
    <col min="6" max="6" width="26.42578125" style="54" bestFit="1" customWidth="1"/>
    <col min="7" max="7" width="8.140625" style="54" bestFit="1" customWidth="1"/>
    <col min="8" max="8" width="20.85546875" style="54" bestFit="1" customWidth="1"/>
    <col min="9" max="9" width="17.28515625" style="54" bestFit="1" customWidth="1"/>
    <col min="10" max="10" width="9.140625" style="46" customWidth="1"/>
    <col min="11" max="11" width="18.7109375" style="46" hidden="1" customWidth="1"/>
    <col min="12" max="14" width="18.42578125" style="46" hidden="1" customWidth="1"/>
    <col min="15" max="15" width="23.28515625" style="46" hidden="1" customWidth="1"/>
    <col min="16" max="16384" width="9.140625" style="46" hidden="1"/>
  </cols>
  <sheetData>
    <row r="1" spans="1:10" ht="15.75" thickBot="1" x14ac:dyDescent="0.3"/>
    <row r="2" spans="1:10" ht="15.75" thickBot="1" x14ac:dyDescent="0.3">
      <c r="B2" s="110" t="s">
        <v>153</v>
      </c>
      <c r="C2" s="111" t="s">
        <v>154</v>
      </c>
      <c r="D2" s="104" t="s">
        <v>145</v>
      </c>
      <c r="E2" s="105" t="s">
        <v>146</v>
      </c>
    </row>
    <row r="3" spans="1:10" ht="15.75" thickBot="1" x14ac:dyDescent="0.3">
      <c r="A3" s="50"/>
      <c r="B3" s="106">
        <f>B35+C35+D35</f>
        <v>134</v>
      </c>
      <c r="C3" s="107">
        <f>E35+F35+G35</f>
        <v>445</v>
      </c>
      <c r="D3" s="108">
        <f>H35</f>
        <v>123.95000000000002</v>
      </c>
      <c r="E3" s="109">
        <f>I35</f>
        <v>3222.7000000000003</v>
      </c>
      <c r="G3" s="68"/>
      <c r="H3" s="69"/>
      <c r="I3" s="68"/>
      <c r="J3" s="68"/>
    </row>
    <row r="4" spans="1:10" x14ac:dyDescent="0.25">
      <c r="G4" s="70"/>
      <c r="H4" s="70"/>
      <c r="I4" s="70"/>
      <c r="J4" s="70"/>
    </row>
    <row r="5" spans="1:10" ht="15.75" thickBot="1" x14ac:dyDescent="0.3"/>
    <row r="6" spans="1:10" x14ac:dyDescent="0.25">
      <c r="A6" s="82" t="s">
        <v>121</v>
      </c>
      <c r="B6" s="83" t="s">
        <v>124</v>
      </c>
      <c r="C6" s="83" t="s">
        <v>125</v>
      </c>
      <c r="D6" s="83" t="s">
        <v>126</v>
      </c>
      <c r="E6" s="84" t="s">
        <v>127</v>
      </c>
      <c r="F6" s="85" t="s">
        <v>144</v>
      </c>
      <c r="I6" s="46"/>
    </row>
    <row r="7" spans="1:10" x14ac:dyDescent="0.25">
      <c r="A7" s="89" t="s">
        <v>16</v>
      </c>
      <c r="B7" s="64" t="s">
        <v>128</v>
      </c>
      <c r="C7" s="64" t="s">
        <v>134</v>
      </c>
      <c r="D7" s="90" t="s">
        <v>130</v>
      </c>
      <c r="E7" s="80">
        <v>0.8</v>
      </c>
      <c r="F7" s="86">
        <v>0.68</v>
      </c>
      <c r="I7" s="46"/>
    </row>
    <row r="8" spans="1:10" x14ac:dyDescent="0.25">
      <c r="A8" s="89" t="s">
        <v>17</v>
      </c>
      <c r="B8" s="64" t="s">
        <v>128</v>
      </c>
      <c r="C8" s="64" t="s">
        <v>135</v>
      </c>
      <c r="D8" s="90" t="s">
        <v>130</v>
      </c>
      <c r="E8" s="80">
        <v>0.9</v>
      </c>
      <c r="F8" s="87">
        <v>0.91</v>
      </c>
      <c r="I8" s="46"/>
    </row>
    <row r="9" spans="1:10" x14ac:dyDescent="0.25">
      <c r="A9" s="89" t="s">
        <v>18</v>
      </c>
      <c r="B9" s="64" t="s">
        <v>128</v>
      </c>
      <c r="C9" s="64" t="s">
        <v>136</v>
      </c>
      <c r="D9" s="91" t="s">
        <v>132</v>
      </c>
      <c r="E9" s="88">
        <v>1</v>
      </c>
      <c r="F9" s="87">
        <v>0.83</v>
      </c>
      <c r="I9" s="46"/>
    </row>
    <row r="10" spans="1:10" x14ac:dyDescent="0.25">
      <c r="A10" s="89" t="s">
        <v>19</v>
      </c>
      <c r="B10" s="64" t="s">
        <v>128</v>
      </c>
      <c r="C10" s="64" t="s">
        <v>152</v>
      </c>
      <c r="D10" s="91" t="s">
        <v>132</v>
      </c>
      <c r="E10" s="88">
        <v>1</v>
      </c>
      <c r="F10" s="87">
        <v>0.85</v>
      </c>
      <c r="I10" s="46"/>
    </row>
    <row r="11" spans="1:10" x14ac:dyDescent="0.25">
      <c r="A11" s="89" t="s">
        <v>20</v>
      </c>
      <c r="B11" s="64" t="s">
        <v>128</v>
      </c>
      <c r="C11" s="64" t="s">
        <v>136</v>
      </c>
      <c r="D11" s="91" t="s">
        <v>132</v>
      </c>
      <c r="E11" s="81">
        <v>1</v>
      </c>
      <c r="F11" s="86">
        <v>0.88</v>
      </c>
      <c r="I11" s="46"/>
    </row>
    <row r="12" spans="1:10" x14ac:dyDescent="0.25">
      <c r="A12" s="89" t="s">
        <v>21</v>
      </c>
      <c r="B12" s="64" t="s">
        <v>128</v>
      </c>
      <c r="C12" s="64" t="s">
        <v>137</v>
      </c>
      <c r="D12" s="64" t="s">
        <v>131</v>
      </c>
      <c r="E12" s="88">
        <v>0</v>
      </c>
      <c r="F12" s="87" t="s">
        <v>151</v>
      </c>
      <c r="I12" s="46"/>
    </row>
    <row r="13" spans="1:10" x14ac:dyDescent="0.25">
      <c r="A13" s="89" t="s">
        <v>22</v>
      </c>
      <c r="B13" s="64" t="s">
        <v>128</v>
      </c>
      <c r="C13" s="64" t="s">
        <v>137</v>
      </c>
      <c r="D13" s="90" t="s">
        <v>130</v>
      </c>
      <c r="E13" s="88">
        <v>0.9</v>
      </c>
      <c r="F13" s="87">
        <v>0.75</v>
      </c>
      <c r="I13" s="46"/>
    </row>
    <row r="14" spans="1:10" x14ac:dyDescent="0.25">
      <c r="A14" s="89" t="s">
        <v>23</v>
      </c>
      <c r="B14" s="64" t="s">
        <v>128</v>
      </c>
      <c r="C14" s="64" t="s">
        <v>138</v>
      </c>
      <c r="D14" s="64" t="s">
        <v>131</v>
      </c>
      <c r="E14" s="88">
        <v>0</v>
      </c>
      <c r="F14" s="87" t="s">
        <v>151</v>
      </c>
      <c r="I14" s="46"/>
    </row>
    <row r="15" spans="1:10" x14ac:dyDescent="0.25">
      <c r="A15" s="89" t="s">
        <v>115</v>
      </c>
      <c r="B15" s="64" t="s">
        <v>128</v>
      </c>
      <c r="C15" s="64" t="s">
        <v>116</v>
      </c>
      <c r="D15" s="91" t="s">
        <v>132</v>
      </c>
      <c r="E15" s="80">
        <v>1</v>
      </c>
      <c r="F15" s="86">
        <v>0.75</v>
      </c>
      <c r="I15" s="46"/>
    </row>
    <row r="16" spans="1:10" x14ac:dyDescent="0.25">
      <c r="A16" s="89" t="s">
        <v>148</v>
      </c>
      <c r="B16" s="64" t="s">
        <v>128</v>
      </c>
      <c r="C16" s="64" t="s">
        <v>150</v>
      </c>
      <c r="D16" s="90" t="s">
        <v>130</v>
      </c>
      <c r="E16" s="80">
        <v>0.2</v>
      </c>
      <c r="F16" s="86">
        <v>0.92</v>
      </c>
      <c r="I16" s="46"/>
    </row>
    <row r="17" spans="1:15" x14ac:dyDescent="0.25">
      <c r="A17" s="129" t="s">
        <v>155</v>
      </c>
      <c r="B17" s="64" t="s">
        <v>128</v>
      </c>
      <c r="C17" s="64" t="s">
        <v>159</v>
      </c>
      <c r="D17" s="119" t="s">
        <v>130</v>
      </c>
      <c r="E17" s="80">
        <v>0.2</v>
      </c>
      <c r="F17" s="87">
        <v>0.89</v>
      </c>
      <c r="I17" s="46"/>
    </row>
    <row r="18" spans="1:15" ht="15.75" thickBot="1" x14ac:dyDescent="0.3">
      <c r="A18" s="130" t="s">
        <v>157</v>
      </c>
      <c r="B18" s="118" t="s">
        <v>128</v>
      </c>
      <c r="C18" s="118" t="s">
        <v>158</v>
      </c>
      <c r="D18" s="91" t="s">
        <v>132</v>
      </c>
      <c r="E18" s="120">
        <v>1</v>
      </c>
      <c r="F18" s="125">
        <v>0.5</v>
      </c>
      <c r="I18" s="46"/>
    </row>
    <row r="19" spans="1:15" ht="15.75" thickBot="1" x14ac:dyDescent="0.3">
      <c r="A19" s="153" t="s">
        <v>129</v>
      </c>
      <c r="B19" s="154"/>
      <c r="C19" s="154"/>
      <c r="D19" s="126" t="s">
        <v>130</v>
      </c>
      <c r="E19" s="127">
        <f>IFERROR(AVERAGE(E7,E8,E9,E11,E12,E13,E14,E15,E16,E17,E18),0)</f>
        <v>0.63636363636363646</v>
      </c>
      <c r="F19" s="128" t="s">
        <v>81</v>
      </c>
      <c r="I19" s="46"/>
    </row>
    <row r="20" spans="1:15" s="53" customFormat="1" ht="15.75" thickBot="1" x14ac:dyDescent="0.3">
      <c r="A20" s="65"/>
      <c r="B20" s="65"/>
      <c r="C20" s="65"/>
      <c r="D20" s="65"/>
      <c r="E20" s="66"/>
      <c r="F20" s="67"/>
      <c r="G20" s="67"/>
      <c r="H20" s="67"/>
      <c r="I20" s="67"/>
    </row>
    <row r="21" spans="1:15" s="53" customFormat="1" ht="15.75" thickBot="1" x14ac:dyDescent="0.3">
      <c r="A21" s="155" t="s">
        <v>121</v>
      </c>
      <c r="B21" s="157" t="s">
        <v>122</v>
      </c>
      <c r="C21" s="158"/>
      <c r="D21" s="159"/>
      <c r="E21" s="157" t="s">
        <v>123</v>
      </c>
      <c r="F21" s="158"/>
      <c r="G21" s="159"/>
      <c r="H21" s="160" t="s">
        <v>145</v>
      </c>
      <c r="I21" s="151" t="s">
        <v>146</v>
      </c>
      <c r="L21" s="46"/>
      <c r="M21" s="46"/>
      <c r="N21" s="46"/>
      <c r="O21" s="46"/>
    </row>
    <row r="22" spans="1:15" s="53" customFormat="1" ht="15.75" thickBot="1" x14ac:dyDescent="0.3">
      <c r="A22" s="156"/>
      <c r="B22" s="141" t="s">
        <v>82</v>
      </c>
      <c r="C22" s="141" t="s">
        <v>83</v>
      </c>
      <c r="D22" s="141" t="s">
        <v>84</v>
      </c>
      <c r="E22" s="142" t="s">
        <v>82</v>
      </c>
      <c r="F22" s="142" t="s">
        <v>83</v>
      </c>
      <c r="G22" s="143" t="s">
        <v>84</v>
      </c>
      <c r="H22" s="161"/>
      <c r="I22" s="152"/>
      <c r="L22" s="46"/>
      <c r="M22" s="46"/>
      <c r="N22" s="46"/>
      <c r="O22" s="46"/>
    </row>
    <row r="23" spans="1:15" s="53" customFormat="1" x14ac:dyDescent="0.25">
      <c r="A23" s="137" t="s">
        <v>16</v>
      </c>
      <c r="B23" s="138">
        <f>SUMIFS('Revision Entry'!$H:$H,'Revision Entry'!$B:$B,'DR Report'!$A23,'Revision Entry'!$F:$F,'DR Report'!B$22)</f>
        <v>20</v>
      </c>
      <c r="C23" s="138">
        <f>SUMIFS('Revision Entry'!$H:$H,'Revision Entry'!$B:$B,'DR Report'!$A23,'Revision Entry'!$F:$F,'DR Report'!C$22)</f>
        <v>9</v>
      </c>
      <c r="D23" s="138">
        <f>SUMIFS('Revision Entry'!$H:$H,'Revision Entry'!$B:$B,'DR Report'!$A23,'Revision Entry'!$F:$F,'DR Report'!D$22)</f>
        <v>4</v>
      </c>
      <c r="E23" s="138">
        <f>SUMIFS('Revision Entry'!$I:$I,'Revision Entry'!$B:$B,'DR Report'!$A23,'Revision Entry'!$G:$G,'DR Report'!E$22)</f>
        <v>10</v>
      </c>
      <c r="F23" s="138">
        <f>SUMIFS('Revision Entry'!$I:$I,'Revision Entry'!$B:$B,'DR Report'!$A23,'Revision Entry'!$G:$G,'DR Report'!F$22)</f>
        <v>104</v>
      </c>
      <c r="G23" s="138">
        <f>SUMIFS('Revision Entry'!$I:$I,'Revision Entry'!$B:$B,'DR Report'!$A23,'Revision Entry'!$G:$G,'DR Report'!G$22)</f>
        <v>21</v>
      </c>
      <c r="H23" s="139">
        <f>SUMIF('Revision Entry'!$B:$B,'DR Report'!$A23,'Revision Entry'!$L:$L)</f>
        <v>42.083333333333336</v>
      </c>
      <c r="I23" s="140">
        <f>SUMIF('Revision Entry'!$B:$B,'DR Report'!$A23,'Revision Entry'!$M:$M)</f>
        <v>1094.1666666666667</v>
      </c>
      <c r="L23" s="46"/>
      <c r="M23" s="46"/>
      <c r="N23" s="46"/>
      <c r="O23" s="46"/>
    </row>
    <row r="24" spans="1:15" s="53" customFormat="1" x14ac:dyDescent="0.25">
      <c r="A24" s="47" t="s">
        <v>17</v>
      </c>
      <c r="B24" s="48">
        <f>SUMIFS('Revision Entry'!$H:$H,'Revision Entry'!$B:$B,'DR Report'!$A24,'Revision Entry'!$F:$F,'DR Report'!B$22)</f>
        <v>1</v>
      </c>
      <c r="C24" s="48">
        <f>SUMIFS('Revision Entry'!$H:$H,'Revision Entry'!$B:$B,'DR Report'!$A24,'Revision Entry'!$F:$F,'DR Report'!C$22)</f>
        <v>12</v>
      </c>
      <c r="D24" s="48">
        <f>SUMIFS('Revision Entry'!$H:$H,'Revision Entry'!$B:$B,'DR Report'!$A24,'Revision Entry'!$F:$F,'DR Report'!D$22)</f>
        <v>27</v>
      </c>
      <c r="E24" s="48">
        <f>SUMIFS('Revision Entry'!$I:$I,'Revision Entry'!$B:$B,'DR Report'!$A24,'Revision Entry'!$G:$G,'DR Report'!E$22)</f>
        <v>27</v>
      </c>
      <c r="F24" s="48">
        <f>SUMIFS('Revision Entry'!$I:$I,'Revision Entry'!$B:$B,'DR Report'!$A24,'Revision Entry'!$G:$G,'DR Report'!F$22)</f>
        <v>14</v>
      </c>
      <c r="G24" s="48">
        <f>SUMIFS('Revision Entry'!$I:$I,'Revision Entry'!$B:$B,'DR Report'!$A24,'Revision Entry'!$G:$G,'DR Report'!G$22)</f>
        <v>10</v>
      </c>
      <c r="H24" s="131">
        <f>SUMIF('Revision Entry'!$B:$B,'DR Report'!$A24,'Revision Entry'!$L:$L)</f>
        <v>13.850000000000001</v>
      </c>
      <c r="I24" s="49">
        <f>SUMIF('Revision Entry'!$B:$B,'DR Report'!$A24,'Revision Entry'!$M:$M)</f>
        <v>360.1</v>
      </c>
      <c r="L24" s="46"/>
      <c r="M24" s="46"/>
      <c r="N24" s="46"/>
      <c r="O24" s="46"/>
    </row>
    <row r="25" spans="1:15" s="53" customFormat="1" x14ac:dyDescent="0.25">
      <c r="A25" s="47" t="s">
        <v>18</v>
      </c>
      <c r="B25" s="48">
        <f>SUMIFS('Revision Entry'!$H:$H,'Revision Entry'!$B:$B,'DR Report'!$A25,'Revision Entry'!$F:$F,'DR Report'!B$22)</f>
        <v>0</v>
      </c>
      <c r="C25" s="48">
        <f>SUMIFS('Revision Entry'!$H:$H,'Revision Entry'!$B:$B,'DR Report'!$A25,'Revision Entry'!$F:$F,'DR Report'!C$22)</f>
        <v>0</v>
      </c>
      <c r="D25" s="48">
        <f>SUMIFS('Revision Entry'!$H:$H,'Revision Entry'!$B:$B,'DR Report'!$A25,'Revision Entry'!$F:$F,'DR Report'!D$22)</f>
        <v>0</v>
      </c>
      <c r="E25" s="48">
        <f>SUMIFS('Revision Entry'!$I:$I,'Revision Entry'!$B:$B,'DR Report'!$A25,'Revision Entry'!$G:$G,'DR Report'!E$22)</f>
        <v>6</v>
      </c>
      <c r="F25" s="48">
        <f>SUMIFS('Revision Entry'!$I:$I,'Revision Entry'!$B:$B,'DR Report'!$A25,'Revision Entry'!$G:$G,'DR Report'!F$22)</f>
        <v>8</v>
      </c>
      <c r="G25" s="48">
        <f>SUMIFS('Revision Entry'!$I:$I,'Revision Entry'!$B:$B,'DR Report'!$A25,'Revision Entry'!$G:$G,'DR Report'!G$22)</f>
        <v>0</v>
      </c>
      <c r="H25" s="131">
        <f>SUMIF('Revision Entry'!$B:$B,'DR Report'!$A25,'Revision Entry'!$L:$L)</f>
        <v>3.6666666666666665</v>
      </c>
      <c r="I25" s="49">
        <f>SUMIF('Revision Entry'!$B:$B,'DR Report'!$A25,'Revision Entry'!$M:$M)</f>
        <v>95.333333333333329</v>
      </c>
      <c r="L25" s="46"/>
      <c r="M25" s="46"/>
      <c r="N25" s="46"/>
      <c r="O25" s="46"/>
    </row>
    <row r="26" spans="1:15" s="53" customFormat="1" x14ac:dyDescent="0.25">
      <c r="A26" s="47" t="s">
        <v>19</v>
      </c>
      <c r="B26" s="48">
        <f>SUMIFS('Revision Entry'!$H:$H,'Revision Entry'!$B:$B,'DR Report'!$A26,'Revision Entry'!$F:$F,'DR Report'!B$22)</f>
        <v>0</v>
      </c>
      <c r="C26" s="48">
        <f>SUMIFS('Revision Entry'!$H:$H,'Revision Entry'!$B:$B,'DR Report'!$A26,'Revision Entry'!$F:$F,'DR Report'!C$22)</f>
        <v>0</v>
      </c>
      <c r="D26" s="48">
        <f>SUMIFS('Revision Entry'!$H:$H,'Revision Entry'!$B:$B,'DR Report'!$A26,'Revision Entry'!$F:$F,'DR Report'!D$22)</f>
        <v>0</v>
      </c>
      <c r="E26" s="48">
        <f>SUMIFS('Revision Entry'!$I:$I,'Revision Entry'!$B:$B,'DR Report'!$A26,'Revision Entry'!$G:$G,'DR Report'!E$22)</f>
        <v>4</v>
      </c>
      <c r="F26" s="48">
        <f>SUMIFS('Revision Entry'!$I:$I,'Revision Entry'!$B:$B,'DR Report'!$A26,'Revision Entry'!$G:$G,'DR Report'!F$22)</f>
        <v>2</v>
      </c>
      <c r="G26" s="48">
        <f>SUMIFS('Revision Entry'!$I:$I,'Revision Entry'!$B:$B,'DR Report'!$A26,'Revision Entry'!$G:$G,'DR Report'!G$22)</f>
        <v>0</v>
      </c>
      <c r="H26" s="131">
        <f>SUMIF('Revision Entry'!$B:$B,'DR Report'!$A26,'Revision Entry'!$L:$L)</f>
        <v>1.3333333333333333</v>
      </c>
      <c r="I26" s="49">
        <f>SUMIF('Revision Entry'!$B:$B,'DR Report'!$A26,'Revision Entry'!$M:$M)</f>
        <v>34.666666666666664</v>
      </c>
      <c r="L26" s="46"/>
      <c r="M26" s="46"/>
      <c r="N26" s="46"/>
      <c r="O26" s="46"/>
    </row>
    <row r="27" spans="1:15" s="53" customFormat="1" x14ac:dyDescent="0.25">
      <c r="A27" s="47" t="s">
        <v>20</v>
      </c>
      <c r="B27" s="48">
        <f>SUMIFS('Revision Entry'!$H:$H,'Revision Entry'!$B:$B,'DR Report'!$A27,'Revision Entry'!$F:$F,'DR Report'!B$22)</f>
        <v>30</v>
      </c>
      <c r="C27" s="48">
        <f>SUMIFS('Revision Entry'!$H:$H,'Revision Entry'!$B:$B,'DR Report'!$A27,'Revision Entry'!$F:$F,'DR Report'!C$22)</f>
        <v>2</v>
      </c>
      <c r="D27" s="48">
        <f>SUMIFS('Revision Entry'!$H:$H,'Revision Entry'!$B:$B,'DR Report'!$A27,'Revision Entry'!$F:$F,'DR Report'!D$22)</f>
        <v>0</v>
      </c>
      <c r="E27" s="48">
        <f>SUMIFS('Revision Entry'!$I:$I,'Revision Entry'!$B:$B,'DR Report'!$A27,'Revision Entry'!$G:$G,'DR Report'!E$22)</f>
        <v>0</v>
      </c>
      <c r="F27" s="48">
        <f>SUMIFS('Revision Entry'!$I:$I,'Revision Entry'!$B:$B,'DR Report'!$A27,'Revision Entry'!$G:$G,'DR Report'!F$22)</f>
        <v>0</v>
      </c>
      <c r="G27" s="48">
        <f>SUMIFS('Revision Entry'!$I:$I,'Revision Entry'!$B:$B,'DR Report'!$A27,'Revision Entry'!$G:$G,'DR Report'!G$22)</f>
        <v>0</v>
      </c>
      <c r="H27" s="131">
        <f>SUMIF('Revision Entry'!$B:$B,'DR Report'!$A27,'Revision Entry'!$L:$L)</f>
        <v>3.4</v>
      </c>
      <c r="I27" s="49">
        <f>SUMIF('Revision Entry'!$B:$B,'DR Report'!$A27,'Revision Entry'!$M:$M)</f>
        <v>88.4</v>
      </c>
      <c r="L27" s="46"/>
      <c r="M27" s="46"/>
      <c r="N27" s="46"/>
      <c r="O27" s="46"/>
    </row>
    <row r="28" spans="1:15" s="53" customFormat="1" x14ac:dyDescent="0.25">
      <c r="A28" s="47" t="s">
        <v>21</v>
      </c>
      <c r="B28" s="48">
        <f>SUMIFS('Revision Entry'!$H:$H,'Revision Entry'!$B:$B,'DR Report'!$A28,'Revision Entry'!$F:$F,'DR Report'!B$22)</f>
        <v>0</v>
      </c>
      <c r="C28" s="48">
        <f>SUMIFS('Revision Entry'!$H:$H,'Revision Entry'!$B:$B,'DR Report'!$A28,'Revision Entry'!$F:$F,'DR Report'!C$22)</f>
        <v>0</v>
      </c>
      <c r="D28" s="48">
        <f>SUMIFS('Revision Entry'!$H:$H,'Revision Entry'!$B:$B,'DR Report'!$A28,'Revision Entry'!$F:$F,'DR Report'!D$22)</f>
        <v>0</v>
      </c>
      <c r="E28" s="48">
        <f>SUMIFS('Revision Entry'!$I:$I,'Revision Entry'!$B:$B,'DR Report'!$A28,'Revision Entry'!$G:$G,'DR Report'!E$22)</f>
        <v>0</v>
      </c>
      <c r="F28" s="48">
        <f>SUMIFS('Revision Entry'!$I:$I,'Revision Entry'!$B:$B,'DR Report'!$A28,'Revision Entry'!$G:$G,'DR Report'!F$22)</f>
        <v>0</v>
      </c>
      <c r="G28" s="48">
        <f>SUMIFS('Revision Entry'!$I:$I,'Revision Entry'!$B:$B,'DR Report'!$A28,'Revision Entry'!$G:$G,'DR Report'!G$22)</f>
        <v>0</v>
      </c>
      <c r="H28" s="131">
        <f>SUMIF('Revision Entry'!$B:$B,'DR Report'!$A28,'Revision Entry'!$L:$L)</f>
        <v>0</v>
      </c>
      <c r="I28" s="49">
        <f>SUMIF('Revision Entry'!$B:$B,'DR Report'!$A28,'Revision Entry'!$M:$M)</f>
        <v>0</v>
      </c>
      <c r="L28" s="46"/>
      <c r="M28" s="46"/>
      <c r="N28" s="46"/>
      <c r="O28" s="46"/>
    </row>
    <row r="29" spans="1:15" s="53" customFormat="1" x14ac:dyDescent="0.25">
      <c r="A29" s="47" t="s">
        <v>22</v>
      </c>
      <c r="B29" s="48">
        <f>SUMIFS('Revision Entry'!$H:$H,'Revision Entry'!$B:$B,'DR Report'!$A29,'Revision Entry'!$F:$F,'DR Report'!B$22)</f>
        <v>1</v>
      </c>
      <c r="C29" s="48">
        <f>SUMIFS('Revision Entry'!$H:$H,'Revision Entry'!$B:$B,'DR Report'!$A29,'Revision Entry'!$F:$F,'DR Report'!C$22)</f>
        <v>8</v>
      </c>
      <c r="D29" s="48">
        <f>SUMIFS('Revision Entry'!$H:$H,'Revision Entry'!$B:$B,'DR Report'!$A29,'Revision Entry'!$F:$F,'DR Report'!D$22)</f>
        <v>7</v>
      </c>
      <c r="E29" s="48">
        <f>SUMIFS('Revision Entry'!$I:$I,'Revision Entry'!$B:$B,'DR Report'!$A29,'Revision Entry'!$G:$G,'DR Report'!E$22)</f>
        <v>58</v>
      </c>
      <c r="F29" s="48">
        <f>SUMIFS('Revision Entry'!$I:$I,'Revision Entry'!$B:$B,'DR Report'!$A29,'Revision Entry'!$G:$G,'DR Report'!F$22)</f>
        <v>105</v>
      </c>
      <c r="G29" s="48">
        <f>SUMIFS('Revision Entry'!$I:$I,'Revision Entry'!$B:$B,'DR Report'!$A29,'Revision Entry'!$G:$G,'DR Report'!G$22)</f>
        <v>15</v>
      </c>
      <c r="H29" s="131">
        <f>SUMIF('Revision Entry'!$B:$B,'DR Report'!$A29,'Revision Entry'!$L:$L)</f>
        <v>47.466666666666676</v>
      </c>
      <c r="I29" s="49">
        <f>SUMIF('Revision Entry'!$B:$B,'DR Report'!$A29,'Revision Entry'!$M:$M)</f>
        <v>1234.1333333333334</v>
      </c>
      <c r="L29" s="46"/>
      <c r="M29" s="46"/>
      <c r="N29" s="46"/>
      <c r="O29" s="46"/>
    </row>
    <row r="30" spans="1:15" s="53" customFormat="1" x14ac:dyDescent="0.25">
      <c r="A30" s="47" t="s">
        <v>23</v>
      </c>
      <c r="B30" s="48">
        <f>SUMIFS('Revision Entry'!$H:$H,'Revision Entry'!$B:$B,'DR Report'!$A30,'Revision Entry'!$F:$F,'DR Report'!B$22)</f>
        <v>0</v>
      </c>
      <c r="C30" s="48">
        <f>SUMIFS('Revision Entry'!$H:$H,'Revision Entry'!$B:$B,'DR Report'!$A30,'Revision Entry'!$F:$F,'DR Report'!C$22)</f>
        <v>0</v>
      </c>
      <c r="D30" s="48">
        <f>SUMIFS('Revision Entry'!$H:$H,'Revision Entry'!$B:$B,'DR Report'!$A30,'Revision Entry'!$F:$F,'DR Report'!D$22)</f>
        <v>0</v>
      </c>
      <c r="E30" s="48">
        <f>SUMIFS('Revision Entry'!$I:$I,'Revision Entry'!$B:$B,'DR Report'!$A30,'Revision Entry'!$G:$G,'DR Report'!E$22)</f>
        <v>0</v>
      </c>
      <c r="F30" s="48">
        <f>SUMIFS('Revision Entry'!$I:$I,'Revision Entry'!$B:$B,'DR Report'!$A30,'Revision Entry'!$G:$G,'DR Report'!F$22)</f>
        <v>0</v>
      </c>
      <c r="G30" s="48">
        <f>SUMIFS('Revision Entry'!$I:$I,'Revision Entry'!$B:$B,'DR Report'!$A30,'Revision Entry'!$G:$G,'DR Report'!G$22)</f>
        <v>0</v>
      </c>
      <c r="H30" s="131">
        <f>SUMIF('Revision Entry'!$B:$B,'DR Report'!$A30,'Revision Entry'!$L:$L)</f>
        <v>0</v>
      </c>
      <c r="I30" s="49">
        <f>SUMIF('Revision Entry'!$B:$B,'DR Report'!$A30,'Revision Entry'!$M:$M)</f>
        <v>0</v>
      </c>
      <c r="L30" s="46"/>
      <c r="M30" s="46"/>
      <c r="N30" s="46"/>
      <c r="O30" s="46"/>
    </row>
    <row r="31" spans="1:15" s="53" customFormat="1" x14ac:dyDescent="0.25">
      <c r="A31" s="47" t="s">
        <v>115</v>
      </c>
      <c r="B31" s="48">
        <f>SUMIFS('Revision Entry'!$H:$H,'Revision Entry'!$B:$B,'DR Report'!$A31,'Revision Entry'!$F:$F,'DR Report'!B$22)</f>
        <v>0</v>
      </c>
      <c r="C31" s="48">
        <f>SUMIFS('Revision Entry'!$H:$H,'Revision Entry'!$B:$B,'DR Report'!$A31,'Revision Entry'!$F:$F,'DR Report'!C$22)</f>
        <v>0</v>
      </c>
      <c r="D31" s="48">
        <f>SUMIFS('Revision Entry'!$H:$H,'Revision Entry'!$B:$B,'DR Report'!$A31,'Revision Entry'!$F:$F,'DR Report'!D$22)</f>
        <v>0</v>
      </c>
      <c r="E31" s="48">
        <f>SUMIFS('Revision Entry'!$I:$I,'Revision Entry'!$B:$B,'DR Report'!$A31,'Revision Entry'!$G:$G,'DR Report'!E$22)</f>
        <v>0</v>
      </c>
      <c r="F31" s="48">
        <f>SUMIFS('Revision Entry'!$I:$I,'Revision Entry'!$B:$B,'DR Report'!$A31,'Revision Entry'!$G:$G,'DR Report'!F$22)</f>
        <v>3</v>
      </c>
      <c r="G31" s="48">
        <f>SUMIFS('Revision Entry'!$I:$I,'Revision Entry'!$B:$B,'DR Report'!$A31,'Revision Entry'!$G:$G,'DR Report'!G$22)</f>
        <v>0</v>
      </c>
      <c r="H31" s="131">
        <f>SUMIF('Revision Entry'!$B:$B,'DR Report'!$A31,'Revision Entry'!$L:$L)</f>
        <v>1</v>
      </c>
      <c r="I31" s="49">
        <f>SUMIF('Revision Entry'!$B:$B,'DR Report'!$A31,'Revision Entry'!$M:$M)</f>
        <v>26</v>
      </c>
      <c r="L31" s="46"/>
      <c r="M31" s="46"/>
      <c r="N31" s="46"/>
      <c r="O31" s="46"/>
    </row>
    <row r="32" spans="1:15" s="53" customFormat="1" x14ac:dyDescent="0.25">
      <c r="A32" s="47" t="s">
        <v>148</v>
      </c>
      <c r="B32" s="48">
        <f>SUMIFS('Revision Entry'!$H:$H,'Revision Entry'!$B:$B,'DR Report'!$A32,'Revision Entry'!$F:$F,'DR Report'!B$22)</f>
        <v>0</v>
      </c>
      <c r="C32" s="48">
        <f>SUMIFS('Revision Entry'!$H:$H,'Revision Entry'!$B:$B,'DR Report'!$A32,'Revision Entry'!$F:$F,'DR Report'!C$22)</f>
        <v>0</v>
      </c>
      <c r="D32" s="48">
        <f>SUMIFS('Revision Entry'!$H:$H,'Revision Entry'!$B:$B,'DR Report'!$A32,'Revision Entry'!$F:$F,'DR Report'!D$22)</f>
        <v>0</v>
      </c>
      <c r="E32" s="48">
        <f>SUMIFS('Revision Entry'!$I:$I,'Revision Entry'!$B:$B,'DR Report'!$A32,'Revision Entry'!$G:$G,'DR Report'!E$22)</f>
        <v>40</v>
      </c>
      <c r="F32" s="48">
        <f>SUMIFS('Revision Entry'!$I:$I,'Revision Entry'!$B:$B,'DR Report'!$A32,'Revision Entry'!$G:$G,'DR Report'!F$22)</f>
        <v>0</v>
      </c>
      <c r="G32" s="48">
        <f>SUMIFS('Revision Entry'!$I:$I,'Revision Entry'!$B:$B,'DR Report'!$A32,'Revision Entry'!$G:$G,'DR Report'!G$22)</f>
        <v>0</v>
      </c>
      <c r="H32" s="131">
        <f>SUMIF('Revision Entry'!$B:$B,'DR Report'!$A32,'Revision Entry'!$L:$L)</f>
        <v>6.6666666666666661</v>
      </c>
      <c r="I32" s="49">
        <f>SUMIF('Revision Entry'!$B:$B,'DR Report'!$A32,'Revision Entry'!$M:$M)</f>
        <v>173.33333333333331</v>
      </c>
      <c r="L32" s="46"/>
      <c r="M32" s="46"/>
      <c r="N32" s="46"/>
      <c r="O32" s="46"/>
    </row>
    <row r="33" spans="1:15" s="53" customFormat="1" x14ac:dyDescent="0.25">
      <c r="A33" s="129" t="s">
        <v>155</v>
      </c>
      <c r="B33" s="48">
        <f>SUMIFS('Revision Entry'!$H:$H,'Revision Entry'!$B:$B,'DR Report'!$A33,'Revision Entry'!$F:$F,'DR Report'!B$22)</f>
        <v>0</v>
      </c>
      <c r="C33" s="48">
        <f>SUMIFS('Revision Entry'!$H:$H,'Revision Entry'!$B:$B,'DR Report'!$A33,'Revision Entry'!$F:$F,'DR Report'!C$22)</f>
        <v>0</v>
      </c>
      <c r="D33" s="48">
        <f>SUMIFS('Revision Entry'!$H:$H,'Revision Entry'!$B:$B,'DR Report'!$A33,'Revision Entry'!$F:$F,'DR Report'!D$22)</f>
        <v>0</v>
      </c>
      <c r="E33" s="48">
        <f>SUMIFS('Revision Entry'!$I:$I,'Revision Entry'!$B:$B,'DR Report'!$A33,'Revision Entry'!$G:$G,'DR Report'!E$22)</f>
        <v>4</v>
      </c>
      <c r="F33" s="48">
        <f>SUMIFS('Revision Entry'!$I:$I,'Revision Entry'!$B:$B,'DR Report'!$A33,'Revision Entry'!$G:$G,'DR Report'!F$22)</f>
        <v>1</v>
      </c>
      <c r="G33" s="48">
        <f>SUMIFS('Revision Entry'!$I:$I,'Revision Entry'!$B:$B,'DR Report'!$A33,'Revision Entry'!$G:$G,'DR Report'!G$22)</f>
        <v>0</v>
      </c>
      <c r="H33" s="131">
        <f>SUMIF('Revision Entry'!$B:$B,'DR Report'!$A33,'Revision Entry'!$L:$L)</f>
        <v>1</v>
      </c>
      <c r="I33" s="49">
        <f>SUMIF('Revision Entry'!$B:$B,'DR Report'!$A33,'Revision Entry'!$M:$M)</f>
        <v>26</v>
      </c>
      <c r="L33" s="46"/>
      <c r="M33" s="46"/>
      <c r="N33" s="46"/>
      <c r="O33" s="46"/>
    </row>
    <row r="34" spans="1:15" s="53" customFormat="1" ht="15.75" thickBot="1" x14ac:dyDescent="0.3">
      <c r="A34" s="130" t="s">
        <v>157</v>
      </c>
      <c r="B34" s="112">
        <f>SUMIFS('Revision Entry'!$H:$H,'Revision Entry'!$B:$B,'DR Report'!$A34,'Revision Entry'!$F:$F,'DR Report'!B$22)</f>
        <v>10</v>
      </c>
      <c r="C34" s="112">
        <f>SUMIFS('Revision Entry'!$H:$H,'Revision Entry'!$B:$B,'DR Report'!$A34,'Revision Entry'!$F:$F,'DR Report'!C$22)</f>
        <v>0</v>
      </c>
      <c r="D34" s="112">
        <f>SUMIFS('Revision Entry'!$H:$H,'Revision Entry'!$B:$B,'DR Report'!$A34,'Revision Entry'!$F:$F,'DR Report'!D$22)</f>
        <v>3</v>
      </c>
      <c r="E34" s="112">
        <f>SUMIFS('Revision Entry'!$I:$I,'Revision Entry'!$B:$B,'DR Report'!$A34,'Revision Entry'!$G:$G,'DR Report'!E$22)</f>
        <v>0</v>
      </c>
      <c r="F34" s="112">
        <f>SUMIFS('Revision Entry'!$I:$I,'Revision Entry'!$B:$B,'DR Report'!$A34,'Revision Entry'!$G:$G,'DR Report'!F$22)</f>
        <v>5</v>
      </c>
      <c r="G34" s="112">
        <f>SUMIFS('Revision Entry'!$I:$I,'Revision Entry'!$B:$B,'DR Report'!$A34,'Revision Entry'!$G:$G,'DR Report'!G$22)</f>
        <v>8</v>
      </c>
      <c r="H34" s="132">
        <f>SUMIF('Revision Entry'!$B:$B,'DR Report'!$A34,'Revision Entry'!$L:$L)</f>
        <v>3.4833333333333329</v>
      </c>
      <c r="I34" s="121">
        <f>SUMIF('Revision Entry'!$B:$B,'DR Report'!$A34,'Revision Entry'!$M:$M)</f>
        <v>90.566666666666663</v>
      </c>
      <c r="L34" s="46"/>
      <c r="M34" s="46"/>
      <c r="N34" s="46"/>
      <c r="O34" s="46"/>
    </row>
    <row r="35" spans="1:15" s="53" customFormat="1" ht="15.75" thickBot="1" x14ac:dyDescent="0.3">
      <c r="A35" s="133" t="s">
        <v>129</v>
      </c>
      <c r="B35" s="134">
        <f t="shared" ref="B35:I35" si="0">SUM(B23:B34)</f>
        <v>62</v>
      </c>
      <c r="C35" s="134">
        <f t="shared" si="0"/>
        <v>31</v>
      </c>
      <c r="D35" s="134">
        <f t="shared" si="0"/>
        <v>41</v>
      </c>
      <c r="E35" s="134">
        <f t="shared" si="0"/>
        <v>149</v>
      </c>
      <c r="F35" s="134">
        <f t="shared" si="0"/>
        <v>242</v>
      </c>
      <c r="G35" s="134">
        <f t="shared" si="0"/>
        <v>54</v>
      </c>
      <c r="H35" s="135">
        <f t="shared" si="0"/>
        <v>123.95000000000002</v>
      </c>
      <c r="I35" s="136">
        <f t="shared" si="0"/>
        <v>3222.7000000000003</v>
      </c>
      <c r="L35" s="46"/>
      <c r="M35" s="46"/>
      <c r="N35" s="46"/>
      <c r="O35" s="46"/>
    </row>
    <row r="36" spans="1:15" s="53" customFormat="1" x14ac:dyDescent="0.25">
      <c r="A36" s="50"/>
      <c r="B36" s="50"/>
      <c r="C36" s="50"/>
      <c r="D36" s="50"/>
      <c r="E36" s="50"/>
      <c r="F36" s="50"/>
      <c r="G36" s="50"/>
      <c r="H36" s="51"/>
      <c r="I36" s="52"/>
    </row>
    <row r="37" spans="1:15" s="53" customFormat="1" x14ac:dyDescent="0.25">
      <c r="A37" s="50"/>
      <c r="B37" s="50"/>
      <c r="C37" s="50"/>
      <c r="D37" s="50"/>
      <c r="E37" s="50"/>
      <c r="F37" s="50"/>
      <c r="G37" s="50"/>
      <c r="H37" s="51"/>
      <c r="I37" s="52"/>
    </row>
    <row r="38" spans="1:15" s="53" customFormat="1" x14ac:dyDescent="0.25">
      <c r="A38" s="50"/>
      <c r="B38" s="50"/>
      <c r="C38" s="50"/>
      <c r="D38" s="50"/>
      <c r="E38" s="50"/>
      <c r="F38" s="50"/>
      <c r="G38" s="50"/>
      <c r="H38" s="51"/>
      <c r="I38" s="52"/>
    </row>
    <row r="39" spans="1:15" s="53" customFormat="1" x14ac:dyDescent="0.25">
      <c r="A39" s="50"/>
      <c r="B39" s="50"/>
      <c r="C39" s="50"/>
      <c r="D39" s="50"/>
      <c r="E39" s="50"/>
      <c r="F39" s="50"/>
      <c r="G39" s="50"/>
      <c r="H39" s="51"/>
      <c r="I39" s="52"/>
    </row>
    <row r="40" spans="1:15" s="53" customFormat="1" x14ac:dyDescent="0.25">
      <c r="A40" s="50"/>
      <c r="B40" s="50"/>
      <c r="C40" s="50"/>
      <c r="D40" s="50"/>
      <c r="E40" s="50"/>
      <c r="F40" s="50"/>
      <c r="G40" s="50"/>
      <c r="H40" s="51"/>
      <c r="I40" s="52"/>
    </row>
    <row r="41" spans="1:15" s="53" customFormat="1" x14ac:dyDescent="0.25">
      <c r="A41" s="50"/>
      <c r="B41" s="50"/>
      <c r="C41" s="50"/>
      <c r="D41" s="50"/>
      <c r="E41" s="50"/>
      <c r="F41" s="50"/>
      <c r="G41" s="50"/>
      <c r="H41" s="51"/>
      <c r="I41" s="52"/>
    </row>
    <row r="42" spans="1:15" s="53" customFormat="1" x14ac:dyDescent="0.25">
      <c r="D42" s="50"/>
      <c r="E42" s="50"/>
      <c r="F42" s="50"/>
      <c r="G42" s="50"/>
      <c r="H42" s="51"/>
      <c r="I42" s="52"/>
    </row>
    <row r="43" spans="1:15" s="53" customFormat="1" x14ac:dyDescent="0.25">
      <c r="A43" s="50"/>
      <c r="B43" s="50"/>
      <c r="C43" s="50"/>
      <c r="D43" s="50"/>
      <c r="E43" s="50"/>
      <c r="F43" s="50"/>
      <c r="G43" s="50"/>
      <c r="H43" s="51"/>
      <c r="I43" s="52"/>
      <c r="L43" s="46"/>
      <c r="M43" s="46"/>
      <c r="N43" s="46"/>
      <c r="O43" s="46"/>
    </row>
    <row r="44" spans="1:15" s="53" customFormat="1" x14ac:dyDescent="0.25">
      <c r="A44" s="50"/>
      <c r="B44" s="50"/>
      <c r="C44" s="50"/>
      <c r="D44" s="50"/>
      <c r="E44" s="50"/>
      <c r="F44" s="50"/>
      <c r="G44" s="50"/>
      <c r="H44" s="51"/>
      <c r="I44" s="52"/>
      <c r="L44" s="46"/>
      <c r="M44" s="46"/>
      <c r="N44" s="46"/>
      <c r="O44" s="46"/>
    </row>
    <row r="45" spans="1:15" s="53" customFormat="1" x14ac:dyDescent="0.25">
      <c r="A45" s="50"/>
      <c r="B45" s="50"/>
      <c r="C45" s="50"/>
      <c r="D45" s="50"/>
      <c r="E45" s="50"/>
      <c r="F45" s="50"/>
      <c r="G45" s="50"/>
      <c r="H45" s="51"/>
      <c r="I45" s="52"/>
      <c r="L45" s="46"/>
      <c r="M45" s="46"/>
      <c r="N45" s="46"/>
      <c r="O45" s="46"/>
    </row>
  </sheetData>
  <customSheetViews>
    <customSheetView guid="{095EB684-0516-40D6-89AE-8BB929DC3E1D}" showGridLines="0" hiddenRows="1" hiddenColumns="1">
      <selection activeCell="E11" sqref="E11"/>
      <pageMargins left="0.7" right="0.7" top="0.75" bottom="0.75" header="0.3" footer="0.3"/>
      <pageSetup orientation="portrait" r:id="rId1"/>
    </customSheetView>
  </customSheetViews>
  <mergeCells count="6">
    <mergeCell ref="I21:I22"/>
    <mergeCell ref="A19:C19"/>
    <mergeCell ref="A21:A22"/>
    <mergeCell ref="B21:D21"/>
    <mergeCell ref="E21:G21"/>
    <mergeCell ref="H21:H22"/>
  </mergeCells>
  <dataValidations count="2">
    <dataValidation type="list" allowBlank="1" showInputMessage="1" showErrorMessage="1" sqref="D7:D18">
      <formula1>"In-Progress,Completed,Yet to Start,NA"</formula1>
    </dataValidation>
    <dataValidation type="list" allowBlank="1" showInputMessage="1" showErrorMessage="1" sqref="B7:B18">
      <formula1>"Yes,No"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Input!$C$4:$C$15</xm:f>
          </x14:formula1>
          <xm:sqref>A17:A18 A33:A34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1"/>
  <sheetViews>
    <sheetView zoomScale="80" zoomScaleNormal="80" workbookViewId="0">
      <selection activeCell="E23" sqref="E23"/>
    </sheetView>
  </sheetViews>
  <sheetFormatPr defaultRowHeight="15" x14ac:dyDescent="0.25"/>
  <cols>
    <col min="2" max="2" width="23.7109375" customWidth="1"/>
    <col min="3" max="3" width="26.140625" customWidth="1"/>
    <col min="4" max="4" width="16.5703125" customWidth="1"/>
    <col min="5" max="5" width="16.7109375" customWidth="1"/>
    <col min="6" max="6" width="16.28515625" customWidth="1"/>
    <col min="7" max="7" width="19" customWidth="1"/>
    <col min="8" max="8" width="14.85546875" customWidth="1"/>
    <col min="9" max="9" width="15.5703125" customWidth="1"/>
    <col min="10" max="10" width="13.85546875" bestFit="1" customWidth="1"/>
  </cols>
  <sheetData>
    <row r="1" spans="1:10" ht="38.25" x14ac:dyDescent="0.25">
      <c r="A1" s="71" t="s">
        <v>0</v>
      </c>
      <c r="B1" s="72" t="s">
        <v>7</v>
      </c>
      <c r="C1" s="72" t="s">
        <v>8</v>
      </c>
      <c r="D1" s="73" t="s">
        <v>139</v>
      </c>
      <c r="E1" s="73" t="s">
        <v>140</v>
      </c>
      <c r="F1" s="73" t="s">
        <v>141</v>
      </c>
      <c r="G1" s="73" t="s">
        <v>142</v>
      </c>
      <c r="H1" s="74" t="s">
        <v>143</v>
      </c>
      <c r="I1" s="74" t="s">
        <v>144</v>
      </c>
      <c r="J1" s="75" t="s">
        <v>149</v>
      </c>
    </row>
    <row r="2" spans="1:10" x14ac:dyDescent="0.25">
      <c r="A2" s="76">
        <v>1</v>
      </c>
      <c r="B2" s="77" t="s">
        <v>17</v>
      </c>
      <c r="C2" s="77" t="s">
        <v>24</v>
      </c>
      <c r="D2" s="76">
        <v>21</v>
      </c>
      <c r="E2" s="76">
        <v>3</v>
      </c>
      <c r="F2" s="76">
        <v>0</v>
      </c>
      <c r="G2" s="76">
        <v>0</v>
      </c>
      <c r="H2" s="78">
        <f t="shared" ref="H2:H7" si="0">100*((D2-(E2+G2+F2))/D2)</f>
        <v>85.714285714285708</v>
      </c>
      <c r="I2" s="78">
        <f t="shared" ref="I2:I7" si="1">(D2-(E2+F2+G2))/D2</f>
        <v>0.8571428571428571</v>
      </c>
      <c r="J2" s="99">
        <v>42681</v>
      </c>
    </row>
    <row r="3" spans="1:10" x14ac:dyDescent="0.25">
      <c r="A3" s="76">
        <v>2</v>
      </c>
      <c r="B3" s="77" t="s">
        <v>17</v>
      </c>
      <c r="C3" s="77" t="s">
        <v>25</v>
      </c>
      <c r="D3" s="79">
        <v>34</v>
      </c>
      <c r="E3" s="76">
        <v>0</v>
      </c>
      <c r="F3" s="76">
        <v>2</v>
      </c>
      <c r="G3" s="76">
        <v>0</v>
      </c>
      <c r="H3" s="78">
        <f t="shared" si="0"/>
        <v>94.117647058823522</v>
      </c>
      <c r="I3" s="78">
        <f t="shared" si="1"/>
        <v>0.94117647058823528</v>
      </c>
      <c r="J3" s="99">
        <v>42681</v>
      </c>
    </row>
    <row r="4" spans="1:10" x14ac:dyDescent="0.25">
      <c r="A4" s="76">
        <v>3</v>
      </c>
      <c r="B4" s="77" t="s">
        <v>20</v>
      </c>
      <c r="C4" s="77" t="s">
        <v>24</v>
      </c>
      <c r="D4" s="76">
        <v>8</v>
      </c>
      <c r="E4" s="76">
        <v>1</v>
      </c>
      <c r="F4" s="76">
        <v>0</v>
      </c>
      <c r="G4" s="76">
        <v>0</v>
      </c>
      <c r="H4" s="78">
        <f t="shared" si="0"/>
        <v>87.5</v>
      </c>
      <c r="I4" s="78">
        <f t="shared" si="1"/>
        <v>0.875</v>
      </c>
      <c r="J4" s="99">
        <v>42681</v>
      </c>
    </row>
    <row r="5" spans="1:10" x14ac:dyDescent="0.25">
      <c r="A5" s="76">
        <v>4</v>
      </c>
      <c r="B5" s="77" t="s">
        <v>115</v>
      </c>
      <c r="C5" s="77" t="s">
        <v>114</v>
      </c>
      <c r="D5" s="76">
        <v>4</v>
      </c>
      <c r="E5" s="76">
        <v>1</v>
      </c>
      <c r="F5" s="76">
        <v>0</v>
      </c>
      <c r="G5" s="76">
        <v>0</v>
      </c>
      <c r="H5" s="78">
        <f t="shared" si="0"/>
        <v>75</v>
      </c>
      <c r="I5" s="78">
        <f t="shared" si="1"/>
        <v>0.75</v>
      </c>
      <c r="J5" s="99">
        <v>42681</v>
      </c>
    </row>
    <row r="6" spans="1:10" x14ac:dyDescent="0.25">
      <c r="A6" s="76">
        <v>5</v>
      </c>
      <c r="B6" s="77" t="s">
        <v>16</v>
      </c>
      <c r="C6" s="77" t="s">
        <v>24</v>
      </c>
      <c r="D6" s="76">
        <v>25</v>
      </c>
      <c r="E6" s="76">
        <v>8</v>
      </c>
      <c r="F6" s="76">
        <v>0</v>
      </c>
      <c r="G6" s="76">
        <v>0</v>
      </c>
      <c r="H6" s="78">
        <f t="shared" si="0"/>
        <v>68</v>
      </c>
      <c r="I6" s="78">
        <f t="shared" si="1"/>
        <v>0.68</v>
      </c>
      <c r="J6" s="99">
        <v>42681</v>
      </c>
    </row>
    <row r="7" spans="1:10" x14ac:dyDescent="0.25">
      <c r="A7" s="76">
        <v>6</v>
      </c>
      <c r="B7" s="77" t="s">
        <v>22</v>
      </c>
      <c r="C7" s="77" t="s">
        <v>24</v>
      </c>
      <c r="D7" s="76">
        <v>4</v>
      </c>
      <c r="E7" s="76">
        <v>1</v>
      </c>
      <c r="F7" s="76">
        <v>0</v>
      </c>
      <c r="G7" s="76">
        <v>0</v>
      </c>
      <c r="H7" s="78">
        <f t="shared" si="0"/>
        <v>75</v>
      </c>
      <c r="I7" s="78">
        <f t="shared" si="1"/>
        <v>0.75</v>
      </c>
      <c r="J7" s="99">
        <v>42681</v>
      </c>
    </row>
    <row r="10" spans="1:10" ht="15.75" thickBot="1" x14ac:dyDescent="0.3"/>
    <row r="11" spans="1:10" ht="38.25" x14ac:dyDescent="0.25">
      <c r="A11" s="71" t="s">
        <v>0</v>
      </c>
      <c r="B11" s="72" t="s">
        <v>7</v>
      </c>
      <c r="C11" s="72" t="s">
        <v>8</v>
      </c>
      <c r="D11" s="100" t="s">
        <v>139</v>
      </c>
      <c r="E11" s="100" t="s">
        <v>140</v>
      </c>
      <c r="F11" s="100" t="s">
        <v>141</v>
      </c>
      <c r="G11" s="100" t="s">
        <v>142</v>
      </c>
      <c r="H11" s="114" t="s">
        <v>143</v>
      </c>
      <c r="I11" s="114" t="s">
        <v>144</v>
      </c>
      <c r="J11" s="115" t="s">
        <v>149</v>
      </c>
    </row>
    <row r="12" spans="1:10" x14ac:dyDescent="0.25">
      <c r="A12" s="101">
        <v>1</v>
      </c>
      <c r="B12" s="77" t="s">
        <v>17</v>
      </c>
      <c r="C12" s="77" t="s">
        <v>24</v>
      </c>
      <c r="D12" s="76">
        <v>55</v>
      </c>
      <c r="E12" s="76">
        <v>3</v>
      </c>
      <c r="F12" s="76">
        <v>2</v>
      </c>
      <c r="G12" s="76">
        <v>0</v>
      </c>
      <c r="H12" s="113">
        <f>100*((D12-(E12+G12+F12))/D12)</f>
        <v>90.909090909090907</v>
      </c>
      <c r="I12" s="113">
        <f>(D12-(E12+F12+G12))/D12</f>
        <v>0.90909090909090906</v>
      </c>
      <c r="J12" s="116">
        <v>42681</v>
      </c>
    </row>
    <row r="13" spans="1:10" x14ac:dyDescent="0.25">
      <c r="A13" s="101">
        <v>2</v>
      </c>
      <c r="B13" s="77" t="s">
        <v>20</v>
      </c>
      <c r="C13" s="77" t="s">
        <v>24</v>
      </c>
      <c r="D13" s="76">
        <v>8</v>
      </c>
      <c r="E13" s="76">
        <v>1</v>
      </c>
      <c r="F13" s="76">
        <v>0</v>
      </c>
      <c r="G13" s="76">
        <v>0</v>
      </c>
      <c r="H13" s="113">
        <f t="shared" ref="H13:H21" si="2">100*((D13-(E13+G13+F13))/D13)</f>
        <v>87.5</v>
      </c>
      <c r="I13" s="113">
        <f t="shared" ref="I13:I21" si="3">(D13-(E13+F13+G13))/D13</f>
        <v>0.875</v>
      </c>
      <c r="J13" s="116">
        <v>42681</v>
      </c>
    </row>
    <row r="14" spans="1:10" x14ac:dyDescent="0.25">
      <c r="A14" s="101">
        <v>3</v>
      </c>
      <c r="B14" s="77" t="s">
        <v>115</v>
      </c>
      <c r="C14" s="77" t="s">
        <v>114</v>
      </c>
      <c r="D14" s="76">
        <v>4</v>
      </c>
      <c r="E14" s="76">
        <v>1</v>
      </c>
      <c r="F14" s="76">
        <v>0</v>
      </c>
      <c r="G14" s="76">
        <v>0</v>
      </c>
      <c r="H14" s="113">
        <f t="shared" si="2"/>
        <v>75</v>
      </c>
      <c r="I14" s="113">
        <f t="shared" si="3"/>
        <v>0.75</v>
      </c>
      <c r="J14" s="116">
        <v>42681</v>
      </c>
    </row>
    <row r="15" spans="1:10" x14ac:dyDescent="0.25">
      <c r="A15" s="101">
        <v>4</v>
      </c>
      <c r="B15" s="77" t="s">
        <v>16</v>
      </c>
      <c r="C15" s="77" t="s">
        <v>24</v>
      </c>
      <c r="D15" s="76">
        <v>25</v>
      </c>
      <c r="E15" s="76">
        <v>8</v>
      </c>
      <c r="F15" s="76">
        <v>0</v>
      </c>
      <c r="G15" s="76">
        <v>0</v>
      </c>
      <c r="H15" s="113">
        <f t="shared" si="2"/>
        <v>68</v>
      </c>
      <c r="I15" s="113">
        <f t="shared" si="3"/>
        <v>0.68</v>
      </c>
      <c r="J15" s="116">
        <v>42681</v>
      </c>
    </row>
    <row r="16" spans="1:10" x14ac:dyDescent="0.25">
      <c r="A16" s="101">
        <v>5</v>
      </c>
      <c r="B16" s="77" t="s">
        <v>22</v>
      </c>
      <c r="C16" s="77" t="s">
        <v>24</v>
      </c>
      <c r="D16" s="76">
        <v>4</v>
      </c>
      <c r="E16" s="76">
        <v>1</v>
      </c>
      <c r="F16" s="76">
        <v>0</v>
      </c>
      <c r="G16" s="76">
        <v>0</v>
      </c>
      <c r="H16" s="113">
        <f t="shared" si="2"/>
        <v>75</v>
      </c>
      <c r="I16" s="113">
        <f t="shared" si="3"/>
        <v>0.75</v>
      </c>
      <c r="J16" s="116">
        <v>42681</v>
      </c>
    </row>
    <row r="17" spans="1:10" x14ac:dyDescent="0.25">
      <c r="A17" s="102">
        <v>6</v>
      </c>
      <c r="B17" s="77" t="s">
        <v>148</v>
      </c>
      <c r="C17" s="77" t="s">
        <v>24</v>
      </c>
      <c r="D17" s="48">
        <v>12</v>
      </c>
      <c r="E17" s="48">
        <v>1</v>
      </c>
      <c r="F17" s="48">
        <v>0</v>
      </c>
      <c r="G17" s="48">
        <v>0</v>
      </c>
      <c r="H17" s="113">
        <f t="shared" si="2"/>
        <v>91.666666666666657</v>
      </c>
      <c r="I17" s="113">
        <f t="shared" si="3"/>
        <v>0.91666666666666663</v>
      </c>
      <c r="J17" s="116">
        <v>42681</v>
      </c>
    </row>
    <row r="18" spans="1:10" x14ac:dyDescent="0.25">
      <c r="A18" s="102">
        <v>7</v>
      </c>
      <c r="B18" s="77" t="s">
        <v>18</v>
      </c>
      <c r="C18" s="77" t="s">
        <v>25</v>
      </c>
      <c r="D18" s="48">
        <v>23</v>
      </c>
      <c r="E18" s="48">
        <v>4</v>
      </c>
      <c r="F18" s="48">
        <v>0</v>
      </c>
      <c r="G18" s="48">
        <v>0</v>
      </c>
      <c r="H18" s="113">
        <f t="shared" si="2"/>
        <v>82.608695652173907</v>
      </c>
      <c r="I18" s="113">
        <f t="shared" si="3"/>
        <v>0.82608695652173914</v>
      </c>
      <c r="J18" s="116">
        <v>42681</v>
      </c>
    </row>
    <row r="19" spans="1:10" x14ac:dyDescent="0.25">
      <c r="A19" s="102">
        <v>8</v>
      </c>
      <c r="B19" s="77" t="s">
        <v>19</v>
      </c>
      <c r="C19" s="77" t="s">
        <v>25</v>
      </c>
      <c r="D19" s="48">
        <v>13</v>
      </c>
      <c r="E19" s="48">
        <v>2</v>
      </c>
      <c r="F19" s="48">
        <v>0</v>
      </c>
      <c r="G19" s="48">
        <v>0</v>
      </c>
      <c r="H19" s="113">
        <f t="shared" si="2"/>
        <v>84.615384615384613</v>
      </c>
      <c r="I19" s="113">
        <f t="shared" si="3"/>
        <v>0.84615384615384615</v>
      </c>
      <c r="J19" s="116">
        <v>42681</v>
      </c>
    </row>
    <row r="20" spans="1:10" x14ac:dyDescent="0.25">
      <c r="A20" s="102">
        <v>9</v>
      </c>
      <c r="B20" s="77" t="s">
        <v>155</v>
      </c>
      <c r="C20" s="77" t="s">
        <v>25</v>
      </c>
      <c r="D20" s="122">
        <v>2</v>
      </c>
      <c r="E20" s="122">
        <v>1</v>
      </c>
      <c r="F20" s="122">
        <v>0</v>
      </c>
      <c r="G20" s="122">
        <v>0</v>
      </c>
      <c r="H20" s="113">
        <f t="shared" si="2"/>
        <v>50</v>
      </c>
      <c r="I20" s="113">
        <f t="shared" si="3"/>
        <v>0.5</v>
      </c>
      <c r="J20" s="116">
        <v>42681</v>
      </c>
    </row>
    <row r="21" spans="1:10" ht="15.75" thickBot="1" x14ac:dyDescent="0.3">
      <c r="A21" s="103">
        <v>10</v>
      </c>
      <c r="B21" s="123" t="s">
        <v>157</v>
      </c>
      <c r="C21" s="123" t="s">
        <v>24</v>
      </c>
      <c r="D21" s="144">
        <v>9</v>
      </c>
      <c r="E21" s="144">
        <v>1</v>
      </c>
      <c r="F21" s="144">
        <v>0</v>
      </c>
      <c r="G21" s="144">
        <v>0</v>
      </c>
      <c r="H21" s="124">
        <f t="shared" si="2"/>
        <v>88.888888888888886</v>
      </c>
      <c r="I21" s="124">
        <f t="shared" si="3"/>
        <v>0.88888888888888884</v>
      </c>
      <c r="J21" s="117">
        <v>42681</v>
      </c>
    </row>
  </sheetData>
  <customSheetViews>
    <customSheetView guid="{095EB684-0516-40D6-89AE-8BB929DC3E1D}">
      <selection activeCell="H18" sqref="H1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[2]Input!#REF!</xm:f>
          </x14:formula1>
          <xm:sqref>C2:C7</xm:sqref>
        </x14:dataValidation>
        <x14:dataValidation type="list" allowBlank="1" showInputMessage="1" showErrorMessage="1">
          <x14:formula1>
            <xm:f>[2]Input!#REF!</xm:f>
          </x14:formula1>
          <xm:sqref>B2:B7</xm:sqref>
        </x14:dataValidation>
        <x14:dataValidation type="list" allowBlank="1" showInputMessage="1" showErrorMessage="1">
          <x14:formula1>
            <xm:f>Input!$C$4:$C$15</xm:f>
          </x14:formula1>
          <xm:sqref>B12:B21</xm:sqref>
        </x14:dataValidation>
        <x14:dataValidation type="list" allowBlank="1" showInputMessage="1" showErrorMessage="1">
          <x14:formula1>
            <xm:f>Input!$F$4:$F$9</xm:f>
          </x14:formula1>
          <xm:sqref>C12:C22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9"/>
  <sheetViews>
    <sheetView tabSelected="1" topLeftCell="B41" zoomScale="90" zoomScaleNormal="90" workbookViewId="0">
      <selection activeCell="D51" sqref="D51"/>
    </sheetView>
  </sheetViews>
  <sheetFormatPr defaultColWidth="0" defaultRowHeight="12.75" x14ac:dyDescent="0.2"/>
  <cols>
    <col min="1" max="1" width="5.5703125" style="29" bestFit="1" customWidth="1"/>
    <col min="2" max="2" width="25.7109375" style="29" bestFit="1" customWidth="1"/>
    <col min="3" max="3" width="25.28515625" style="29" customWidth="1"/>
    <col min="4" max="4" width="19.5703125" style="33" bestFit="1" customWidth="1"/>
    <col min="5" max="5" width="19.7109375" style="33" bestFit="1" customWidth="1"/>
    <col min="6" max="6" width="26.7109375" style="33" bestFit="1" customWidth="1"/>
    <col min="7" max="7" width="22.5703125" style="33" bestFit="1" customWidth="1"/>
    <col min="8" max="8" width="25.7109375" style="33" bestFit="1" customWidth="1"/>
    <col min="9" max="9" width="23" style="33" bestFit="1" customWidth="1"/>
    <col min="10" max="10" width="26.42578125" style="29" customWidth="1"/>
    <col min="11" max="11" width="30.7109375" style="28" bestFit="1" customWidth="1"/>
    <col min="12" max="12" width="22.42578125" style="29" bestFit="1" customWidth="1"/>
    <col min="13" max="13" width="20.28515625" style="33" bestFit="1" customWidth="1"/>
    <col min="14" max="14" width="9.140625" style="29" customWidth="1"/>
    <col min="15" max="16384" width="9.140625" style="29" hidden="1"/>
  </cols>
  <sheetData>
    <row r="1" spans="1:13" x14ac:dyDescent="0.2">
      <c r="A1" s="37" t="s">
        <v>0</v>
      </c>
      <c r="B1" s="38" t="s">
        <v>7</v>
      </c>
      <c r="C1" s="38" t="s">
        <v>8</v>
      </c>
      <c r="D1" s="38" t="s">
        <v>9</v>
      </c>
      <c r="E1" s="38" t="s">
        <v>10</v>
      </c>
      <c r="F1" s="38" t="s">
        <v>11</v>
      </c>
      <c r="G1" s="38" t="s">
        <v>12</v>
      </c>
      <c r="H1" s="38" t="s">
        <v>13</v>
      </c>
      <c r="I1" s="38" t="s">
        <v>14</v>
      </c>
      <c r="J1" s="38" t="s">
        <v>15</v>
      </c>
      <c r="K1" s="38" t="s">
        <v>99</v>
      </c>
      <c r="L1" s="38" t="s">
        <v>6</v>
      </c>
      <c r="M1" s="39" t="s">
        <v>1</v>
      </c>
    </row>
    <row r="2" spans="1:13" ht="15" x14ac:dyDescent="0.2">
      <c r="A2" s="11">
        <v>1</v>
      </c>
      <c r="B2" s="30" t="s">
        <v>17</v>
      </c>
      <c r="C2" s="30" t="s">
        <v>24</v>
      </c>
      <c r="D2" s="36">
        <v>1.1000000000000001</v>
      </c>
      <c r="E2" s="31" t="s">
        <v>51</v>
      </c>
      <c r="F2" s="10" t="s">
        <v>84</v>
      </c>
      <c r="G2" s="10" t="s">
        <v>81</v>
      </c>
      <c r="H2" s="10">
        <v>19</v>
      </c>
      <c r="I2" s="10"/>
      <c r="J2" s="30" t="s">
        <v>90</v>
      </c>
      <c r="K2" s="27">
        <v>42527</v>
      </c>
      <c r="L2" s="9">
        <f>(IF(F2=Input!$O$4,'Revision Entry'!H2*Input!$P$4,(IF(F2=Input!$O$5,'Revision Entry'!H2*Input!$P$5,IF(F2=Input!$O$6,'Revision Entry'!H2*Input!$P$6,(IF(F2=Input!$O$7,'Revision Entry'!H2*Input!$P$7)))))))+(IF(G2=Input!$S$4,'Revision Entry'!I2*Input!$T$4,(IF(G2=Input!$S$5,'Revision Entry'!I2*Input!$T$5,IF(G2=Input!$S$6,'Revision Entry'!I2*Input!$T$6,(IF(G2=Input!$S$7,'Revision Entry'!I2*Input!$T$7)))))))</f>
        <v>0.95000000000000007</v>
      </c>
      <c r="M2" s="32">
        <f>L2*26</f>
        <v>24.700000000000003</v>
      </c>
    </row>
    <row r="3" spans="1:13" ht="15" x14ac:dyDescent="0.2">
      <c r="A3" s="11">
        <v>2</v>
      </c>
      <c r="B3" s="30" t="s">
        <v>17</v>
      </c>
      <c r="C3" s="30" t="s">
        <v>24</v>
      </c>
      <c r="D3" s="36">
        <v>1.1000000000000001</v>
      </c>
      <c r="E3" s="31" t="s">
        <v>53</v>
      </c>
      <c r="F3" s="10" t="s">
        <v>82</v>
      </c>
      <c r="G3" s="10" t="s">
        <v>81</v>
      </c>
      <c r="H3" s="10">
        <v>1</v>
      </c>
      <c r="I3" s="10"/>
      <c r="J3" s="30" t="s">
        <v>90</v>
      </c>
      <c r="K3" s="27">
        <v>42527</v>
      </c>
      <c r="L3" s="9">
        <f>(IF(F3=Input!$O$4,'Revision Entry'!H3*Input!$P$4,(IF(F3=Input!$O$5,'Revision Entry'!H3*Input!$P$5,IF(F3=Input!$O$6,'Revision Entry'!H3*Input!$P$6,(IF(F3=Input!$O$7,'Revision Entry'!H3*Input!$P$7)))))))+(IF(G3=Input!$S$4,'Revision Entry'!I3*Input!$T$4,(IF(G3=Input!$S$5,'Revision Entry'!I3*Input!$T$5,IF(G3=Input!$S$6,'Revision Entry'!I3*Input!$T$6,(IF(G3=Input!$S$7,'Revision Entry'!I3*Input!$T$7)))))))</f>
        <v>0.1</v>
      </c>
      <c r="M3" s="32">
        <f t="shared" ref="M3:M61" si="0">L3*26</f>
        <v>2.6</v>
      </c>
    </row>
    <row r="4" spans="1:13" ht="15" x14ac:dyDescent="0.2">
      <c r="A4" s="11">
        <v>3</v>
      </c>
      <c r="B4" s="30" t="s">
        <v>17</v>
      </c>
      <c r="C4" s="30" t="s">
        <v>24</v>
      </c>
      <c r="D4" s="36">
        <v>1.1000000000000001</v>
      </c>
      <c r="E4" s="31" t="s">
        <v>53</v>
      </c>
      <c r="F4" s="10" t="s">
        <v>84</v>
      </c>
      <c r="G4" s="10" t="s">
        <v>81</v>
      </c>
      <c r="H4" s="10">
        <v>3</v>
      </c>
      <c r="I4" s="10"/>
      <c r="J4" s="30" t="s">
        <v>90</v>
      </c>
      <c r="K4" s="27">
        <v>42527</v>
      </c>
      <c r="L4" s="9">
        <f>(IF(F4=Input!$O$4,'Revision Entry'!H4*Input!$P$4,(IF(F4=Input!$O$5,'Revision Entry'!H4*Input!$P$5,IF(F4=Input!$O$6,'Revision Entry'!H4*Input!$P$6,(IF(F4=Input!$O$7,'Revision Entry'!H4*Input!$P$7)))))))+(IF(G4=Input!$S$4,'Revision Entry'!I4*Input!$T$4,(IF(G4=Input!$S$5,'Revision Entry'!I4*Input!$T$5,IF(G4=Input!$S$6,'Revision Entry'!I4*Input!$T$6,(IF(G4=Input!$S$7,'Revision Entry'!I4*Input!$T$7)))))))</f>
        <v>0.15000000000000002</v>
      </c>
      <c r="M4" s="32">
        <f t="shared" si="0"/>
        <v>3.9000000000000004</v>
      </c>
    </row>
    <row r="5" spans="1:13" ht="15" x14ac:dyDescent="0.2">
      <c r="A5" s="11">
        <v>4</v>
      </c>
      <c r="B5" s="30" t="s">
        <v>17</v>
      </c>
      <c r="C5" s="30" t="s">
        <v>24</v>
      </c>
      <c r="D5" s="36">
        <v>1.1000000000000001</v>
      </c>
      <c r="E5" s="31" t="s">
        <v>62</v>
      </c>
      <c r="F5" s="10" t="s">
        <v>84</v>
      </c>
      <c r="G5" s="10" t="s">
        <v>81</v>
      </c>
      <c r="H5" s="10">
        <v>5</v>
      </c>
      <c r="I5" s="10"/>
      <c r="J5" s="30" t="s">
        <v>90</v>
      </c>
      <c r="K5" s="27">
        <v>42527</v>
      </c>
      <c r="L5" s="9">
        <f>(IF(F5=Input!$O$4,'Revision Entry'!H5*Input!$P$4,(IF(F5=Input!$O$5,'Revision Entry'!H5*Input!$P$5,IF(F5=Input!$O$6,'Revision Entry'!H5*Input!$P$6,(IF(F5=Input!$O$7,'Revision Entry'!H5*Input!$P$7)))))))+(IF(G5=Input!$S$4,'Revision Entry'!I5*Input!$T$4,(IF(G5=Input!$S$5,'Revision Entry'!I5*Input!$T$5,IF(G5=Input!$S$6,'Revision Entry'!I5*Input!$T$6,(IF(G5=Input!$S$7,'Revision Entry'!I5*Input!$T$7)))))))</f>
        <v>0.25</v>
      </c>
      <c r="M5" s="32">
        <f t="shared" si="0"/>
        <v>6.5</v>
      </c>
    </row>
    <row r="6" spans="1:13" s="63" customFormat="1" ht="15" x14ac:dyDescent="0.2">
      <c r="A6" s="11">
        <v>5</v>
      </c>
      <c r="B6" s="30" t="s">
        <v>16</v>
      </c>
      <c r="C6" s="30" t="s">
        <v>24</v>
      </c>
      <c r="D6" s="36">
        <v>1.1000000000000001</v>
      </c>
      <c r="E6" s="31" t="s">
        <v>53</v>
      </c>
      <c r="F6" s="10" t="s">
        <v>82</v>
      </c>
      <c r="G6" s="10" t="s">
        <v>82</v>
      </c>
      <c r="H6" s="10">
        <v>3</v>
      </c>
      <c r="I6" s="10">
        <v>10</v>
      </c>
      <c r="J6" s="30" t="s">
        <v>119</v>
      </c>
      <c r="K6" s="27">
        <v>42510</v>
      </c>
      <c r="L6" s="61">
        <f>(IF(F6=Input!$O$4,'Revision Entry'!H6*Input!$P$4,(IF(F6=Input!$O$5,'Revision Entry'!H6*Input!$P$5,IF(F6=Input!$O$6,'Revision Entry'!H6*Input!$P$6,(IF(F6=Input!$O$7,'Revision Entry'!H6*Input!$P$7)))))))+(IF(G6=Input!$S$4,'Revision Entry'!I6*Input!$T$4,(IF(G6=Input!$S$5,'Revision Entry'!I6*Input!$T$5,IF(G6=Input!$S$6,'Revision Entry'!I6*Input!$T$6,(IF(G6=Input!$S$7,'Revision Entry'!I6*Input!$T$7)))))))</f>
        <v>1.9666666666666666</v>
      </c>
      <c r="M6" s="62">
        <f t="shared" si="0"/>
        <v>51.133333333333333</v>
      </c>
    </row>
    <row r="7" spans="1:13" s="63" customFormat="1" ht="15" x14ac:dyDescent="0.2">
      <c r="A7" s="11">
        <v>6</v>
      </c>
      <c r="B7" s="30" t="s">
        <v>16</v>
      </c>
      <c r="C7" s="30" t="s">
        <v>24</v>
      </c>
      <c r="D7" s="36">
        <v>1.1000000000000001</v>
      </c>
      <c r="E7" s="31" t="s">
        <v>53</v>
      </c>
      <c r="F7" s="10" t="s">
        <v>82</v>
      </c>
      <c r="G7" s="10" t="s">
        <v>83</v>
      </c>
      <c r="H7" s="10">
        <v>13</v>
      </c>
      <c r="I7" s="10">
        <v>40</v>
      </c>
      <c r="J7" s="30" t="s">
        <v>119</v>
      </c>
      <c r="K7" s="27">
        <v>42510</v>
      </c>
      <c r="L7" s="61">
        <f>(IF(F7=Input!$O$4,'Revision Entry'!H7*Input!$P$4,(IF(F7=Input!$O$5,'Revision Entry'!H7*Input!$P$5,IF(F7=Input!$O$6,'Revision Entry'!H7*Input!$P$6,(IF(F7=Input!$O$7,'Revision Entry'!H7*Input!$P$7)))))))+(IF(G7=Input!$S$4,'Revision Entry'!I7*Input!$T$4,(IF(G7=Input!$S$5,'Revision Entry'!I7*Input!$T$5,IF(G7=Input!$S$6,'Revision Entry'!I7*Input!$T$6,(IF(G7=Input!$S$7,'Revision Entry'!I7*Input!$T$7)))))))</f>
        <v>14.633333333333333</v>
      </c>
      <c r="M7" s="62">
        <f t="shared" si="0"/>
        <v>380.46666666666664</v>
      </c>
    </row>
    <row r="8" spans="1:13" s="63" customFormat="1" ht="15" x14ac:dyDescent="0.2">
      <c r="A8" s="11">
        <v>7</v>
      </c>
      <c r="B8" s="30" t="s">
        <v>16</v>
      </c>
      <c r="C8" s="30" t="s">
        <v>24</v>
      </c>
      <c r="D8" s="36">
        <v>1.1000000000000001</v>
      </c>
      <c r="E8" s="31" t="s">
        <v>56</v>
      </c>
      <c r="F8" s="10" t="s">
        <v>83</v>
      </c>
      <c r="G8" s="10" t="s">
        <v>83</v>
      </c>
      <c r="H8" s="10">
        <v>4</v>
      </c>
      <c r="I8" s="10">
        <v>12</v>
      </c>
      <c r="J8" s="30" t="s">
        <v>120</v>
      </c>
      <c r="K8" s="27">
        <v>42510</v>
      </c>
      <c r="L8" s="61">
        <v>4.8</v>
      </c>
      <c r="M8" s="62">
        <v>124.8</v>
      </c>
    </row>
    <row r="9" spans="1:13" s="63" customFormat="1" ht="15" x14ac:dyDescent="0.2">
      <c r="A9" s="11">
        <v>8</v>
      </c>
      <c r="B9" s="30" t="s">
        <v>16</v>
      </c>
      <c r="C9" s="30" t="s">
        <v>24</v>
      </c>
      <c r="D9" s="36">
        <v>1.1000000000000001</v>
      </c>
      <c r="E9" s="31" t="s">
        <v>57</v>
      </c>
      <c r="F9" s="10" t="s">
        <v>82</v>
      </c>
      <c r="G9" s="10" t="s">
        <v>83</v>
      </c>
      <c r="H9" s="10">
        <v>4</v>
      </c>
      <c r="I9" s="10">
        <v>10</v>
      </c>
      <c r="J9" s="30" t="s">
        <v>120</v>
      </c>
      <c r="K9" s="27">
        <v>42510</v>
      </c>
      <c r="L9" s="61">
        <v>3.73</v>
      </c>
      <c r="M9" s="62">
        <v>96.98</v>
      </c>
    </row>
    <row r="10" spans="1:13" s="63" customFormat="1" ht="15" x14ac:dyDescent="0.2">
      <c r="A10" s="11">
        <v>9</v>
      </c>
      <c r="B10" s="30" t="s">
        <v>16</v>
      </c>
      <c r="C10" s="30" t="s">
        <v>24</v>
      </c>
      <c r="D10" s="36">
        <v>1.1000000000000001</v>
      </c>
      <c r="E10" s="31" t="s">
        <v>59</v>
      </c>
      <c r="F10" s="10" t="s">
        <v>84</v>
      </c>
      <c r="G10" s="10" t="s">
        <v>84</v>
      </c>
      <c r="H10" s="10">
        <v>4</v>
      </c>
      <c r="I10" s="10">
        <v>9</v>
      </c>
      <c r="J10" s="30" t="s">
        <v>94</v>
      </c>
      <c r="K10" s="27">
        <v>42510</v>
      </c>
      <c r="L10" s="61">
        <v>0.95</v>
      </c>
      <c r="M10" s="62">
        <f t="shared" si="0"/>
        <v>24.7</v>
      </c>
    </row>
    <row r="11" spans="1:13" s="63" customFormat="1" ht="15" x14ac:dyDescent="0.2">
      <c r="A11" s="11">
        <v>10</v>
      </c>
      <c r="B11" s="30" t="s">
        <v>16</v>
      </c>
      <c r="C11" s="30" t="s">
        <v>24</v>
      </c>
      <c r="D11" s="36">
        <v>1.1000000000000001</v>
      </c>
      <c r="E11" s="31" t="s">
        <v>64</v>
      </c>
      <c r="F11" s="10" t="s">
        <v>83</v>
      </c>
      <c r="G11" s="10" t="s">
        <v>83</v>
      </c>
      <c r="H11" s="10">
        <v>2</v>
      </c>
      <c r="I11" s="10">
        <v>6</v>
      </c>
      <c r="J11" s="30" t="s">
        <v>94</v>
      </c>
      <c r="K11" s="27">
        <v>42510</v>
      </c>
      <c r="L11" s="61">
        <v>2.4</v>
      </c>
      <c r="M11" s="62">
        <f t="shared" si="0"/>
        <v>62.4</v>
      </c>
    </row>
    <row r="12" spans="1:13" s="63" customFormat="1" ht="15" x14ac:dyDescent="0.2">
      <c r="A12" s="11">
        <v>11</v>
      </c>
      <c r="B12" s="30" t="s">
        <v>16</v>
      </c>
      <c r="C12" s="30" t="s">
        <v>24</v>
      </c>
      <c r="D12" s="36">
        <v>1.1000000000000001</v>
      </c>
      <c r="E12" s="31" t="s">
        <v>70</v>
      </c>
      <c r="F12" s="10" t="s">
        <v>83</v>
      </c>
      <c r="G12" s="10" t="s">
        <v>83</v>
      </c>
      <c r="H12" s="10">
        <v>3</v>
      </c>
      <c r="I12" s="10">
        <v>17</v>
      </c>
      <c r="J12" s="30" t="s">
        <v>95</v>
      </c>
      <c r="K12" s="27">
        <v>42510</v>
      </c>
      <c r="L12" s="61">
        <v>6.27</v>
      </c>
      <c r="M12" s="62">
        <f t="shared" ref="M12:M17" si="1">L12*26</f>
        <v>163.01999999999998</v>
      </c>
    </row>
    <row r="13" spans="1:13" ht="15" x14ac:dyDescent="0.2">
      <c r="A13" s="11">
        <v>12</v>
      </c>
      <c r="B13" s="30" t="s">
        <v>16</v>
      </c>
      <c r="C13" s="30" t="s">
        <v>24</v>
      </c>
      <c r="D13" s="36" t="s">
        <v>117</v>
      </c>
      <c r="E13" s="31" t="s">
        <v>67</v>
      </c>
      <c r="F13" s="10" t="s">
        <v>81</v>
      </c>
      <c r="G13" s="10" t="s">
        <v>84</v>
      </c>
      <c r="H13" s="10"/>
      <c r="I13" s="10">
        <v>12</v>
      </c>
      <c r="J13" s="30" t="s">
        <v>90</v>
      </c>
      <c r="K13" s="27">
        <v>42529</v>
      </c>
      <c r="L13" s="9">
        <f>(IF(F13=Input!$O$4,'Revision Entry'!H13*Input!$P$4,(IF(F13=Input!$O$5,'Revision Entry'!H13*Input!$P$5,IF(F13=Input!$O$6,'Revision Entry'!H13*Input!$P$6,(IF(F13=Input!$O$7,'Revision Entry'!H13*Input!$P$7)))))))+(IF(G13=Input!$S$4,'Revision Entry'!I13*Input!$T$4,(IF(G13=Input!$S$5,'Revision Entry'!I13*Input!$T$5,IF(G13=Input!$S$6,'Revision Entry'!I13*Input!$T$6,(IF(G13=Input!$S$7,'Revision Entry'!I13*Input!$T$7)))))))</f>
        <v>1</v>
      </c>
      <c r="M13" s="32">
        <f t="shared" si="1"/>
        <v>26</v>
      </c>
    </row>
    <row r="14" spans="1:13" ht="15" x14ac:dyDescent="0.2">
      <c r="A14" s="11">
        <v>13</v>
      </c>
      <c r="B14" s="30" t="s">
        <v>16</v>
      </c>
      <c r="C14" s="30" t="s">
        <v>24</v>
      </c>
      <c r="D14" s="36" t="s">
        <v>117</v>
      </c>
      <c r="E14" s="31" t="s">
        <v>68</v>
      </c>
      <c r="F14" s="10" t="s">
        <v>81</v>
      </c>
      <c r="G14" s="10" t="s">
        <v>83</v>
      </c>
      <c r="H14" s="10"/>
      <c r="I14" s="10">
        <v>19</v>
      </c>
      <c r="J14" s="30" t="s">
        <v>90</v>
      </c>
      <c r="K14" s="27">
        <v>42529</v>
      </c>
      <c r="L14" s="9">
        <f>(IF(F14=Input!$O$4,'Revision Entry'!H14*Input!$P$4,(IF(F14=Input!$O$5,'Revision Entry'!H14*Input!$P$5,IF(F14=Input!$O$6,'Revision Entry'!H14*Input!$P$6,(IF(F14=Input!$O$7,'Revision Entry'!H14*Input!$P$7)))))))+(IF(G14=Input!$S$4,'Revision Entry'!I14*Input!$T$4,(IF(G14=Input!$S$5,'Revision Entry'!I14*Input!$T$5,IF(G14=Input!$S$6,'Revision Entry'!I14*Input!$T$6,(IF(G14=Input!$S$7,'Revision Entry'!I14*Input!$T$7)))))))</f>
        <v>6.333333333333333</v>
      </c>
      <c r="M14" s="32">
        <f t="shared" si="1"/>
        <v>164.66666666666666</v>
      </c>
    </row>
    <row r="15" spans="1:13" ht="15" x14ac:dyDescent="0.2">
      <c r="A15" s="11">
        <v>14</v>
      </c>
      <c r="B15" s="30" t="s">
        <v>115</v>
      </c>
      <c r="C15" s="30" t="s">
        <v>114</v>
      </c>
      <c r="D15" s="36" t="s">
        <v>116</v>
      </c>
      <c r="E15" s="31"/>
      <c r="F15" s="10" t="s">
        <v>81</v>
      </c>
      <c r="G15" s="10" t="s">
        <v>83</v>
      </c>
      <c r="H15" s="10"/>
      <c r="I15" s="10">
        <v>3</v>
      </c>
      <c r="J15" s="30" t="s">
        <v>90</v>
      </c>
      <c r="K15" s="27">
        <v>42534</v>
      </c>
      <c r="L15" s="9">
        <f>(IF(F15=Input!$O$4,'Revision Entry'!H15*Input!$P$4,(IF(F15=Input!$O$5,'Revision Entry'!H15*Input!$P$5,IF(F15=Input!$O$6,'Revision Entry'!H15*Input!$P$6,(IF(F15=Input!$O$7,'Revision Entry'!H15*Input!$P$7)))))))+(IF(G15=Input!$S$4,'Revision Entry'!I15*Input!$T$4,(IF(G15=Input!$S$5,'Revision Entry'!I15*Input!$T$5,IF(G15=Input!$S$6,'Revision Entry'!I15*Input!$T$6,(IF(G15=Input!$S$7,'Revision Entry'!I15*Input!$T$7)))))))</f>
        <v>1</v>
      </c>
      <c r="M15" s="32">
        <f t="shared" si="1"/>
        <v>26</v>
      </c>
    </row>
    <row r="16" spans="1:13" ht="15" x14ac:dyDescent="0.2">
      <c r="A16" s="11">
        <v>15</v>
      </c>
      <c r="B16" s="30" t="s">
        <v>17</v>
      </c>
      <c r="C16" s="30" t="s">
        <v>25</v>
      </c>
      <c r="D16" s="36">
        <v>1.03</v>
      </c>
      <c r="E16" s="31"/>
      <c r="F16" s="10" t="s">
        <v>83</v>
      </c>
      <c r="G16" s="10" t="s">
        <v>83</v>
      </c>
      <c r="H16" s="10">
        <v>12</v>
      </c>
      <c r="I16" s="10">
        <v>12</v>
      </c>
      <c r="J16" s="30" t="s">
        <v>118</v>
      </c>
      <c r="K16" s="27">
        <v>42535</v>
      </c>
      <c r="L16" s="9">
        <f>(IF(F16=Input!$O$4,'Revision Entry'!H16*Input!$P$4,(IF(F16=Input!$O$5,'Revision Entry'!H16*Input!$P$5,IF(F16=Input!$O$6,'Revision Entry'!H16*Input!$P$6,(IF(F16=Input!$O$7,'Revision Entry'!H16*Input!$P$7)))))))+(IF(G16=Input!$S$4,'Revision Entry'!I16*Input!$T$4,(IF(G16=Input!$S$5,'Revision Entry'!I16*Input!$T$5,IF(G16=Input!$S$6,'Revision Entry'!I16*Input!$T$6,(IF(G16=Input!$S$7,'Revision Entry'!I16*Input!$T$7)))))))</f>
        <v>6.4</v>
      </c>
      <c r="M16" s="32">
        <f t="shared" si="1"/>
        <v>166.4</v>
      </c>
    </row>
    <row r="17" spans="1:13" ht="15" x14ac:dyDescent="0.2">
      <c r="A17" s="11">
        <v>16</v>
      </c>
      <c r="B17" s="30" t="s">
        <v>20</v>
      </c>
      <c r="C17" s="30" t="s">
        <v>24</v>
      </c>
      <c r="D17" s="36">
        <v>1</v>
      </c>
      <c r="E17" s="31" t="s">
        <v>51</v>
      </c>
      <c r="F17" s="10" t="s">
        <v>83</v>
      </c>
      <c r="G17" s="10" t="s">
        <v>81</v>
      </c>
      <c r="H17" s="10">
        <v>2</v>
      </c>
      <c r="I17" s="10"/>
      <c r="J17" s="30" t="s">
        <v>91</v>
      </c>
      <c r="K17" s="27">
        <v>42538</v>
      </c>
      <c r="L17" s="9">
        <f>(IF(F17=Input!$O$4,'Revision Entry'!H17*Input!$P$4,(IF(F17=Input!$O$5,'Revision Entry'!H17*Input!$P$5,IF(F17=Input!$O$6,'Revision Entry'!H17*Input!$P$6,(IF(F17=Input!$O$7,'Revision Entry'!H17*Input!$P$7)))))))+(IF(G17=Input!$S$4,'Revision Entry'!I17*Input!$T$4,(IF(G17=Input!$S$5,'Revision Entry'!I17*Input!$T$5,IF(G17=Input!$S$6,'Revision Entry'!I17*Input!$T$6,(IF(G17=Input!$S$7,'Revision Entry'!I17*Input!$T$7)))))))</f>
        <v>0.4</v>
      </c>
      <c r="M17" s="32">
        <f t="shared" si="1"/>
        <v>10.4</v>
      </c>
    </row>
    <row r="18" spans="1:13" ht="15" x14ac:dyDescent="0.2">
      <c r="A18" s="11">
        <v>17</v>
      </c>
      <c r="B18" s="30" t="s">
        <v>20</v>
      </c>
      <c r="C18" s="30" t="s">
        <v>24</v>
      </c>
      <c r="D18" s="36">
        <v>1</v>
      </c>
      <c r="E18" s="31" t="s">
        <v>51</v>
      </c>
      <c r="F18" s="10" t="s">
        <v>82</v>
      </c>
      <c r="G18" s="10" t="s">
        <v>81</v>
      </c>
      <c r="H18" s="10">
        <v>30</v>
      </c>
      <c r="I18" s="10"/>
      <c r="J18" s="30" t="s">
        <v>91</v>
      </c>
      <c r="K18" s="27">
        <v>42538</v>
      </c>
      <c r="L18" s="9">
        <f>(IF(F18=Input!$O$4,'Revision Entry'!H18*Input!$P$4,(IF(F18=Input!$O$5,'Revision Entry'!H18*Input!$P$5,IF(F18=Input!$O$6,'Revision Entry'!H18*Input!$P$6,(IF(F18=Input!$O$7,'Revision Entry'!H18*Input!$P$7)))))))+(IF(G18=Input!$S$4,'Revision Entry'!I18*Input!$T$4,(IF(G18=Input!$S$5,'Revision Entry'!I18*Input!$T$5,IF(G18=Input!$S$6,'Revision Entry'!I18*Input!$T$6,(IF(G18=Input!$S$7,'Revision Entry'!I18*Input!$T$7)))))))</f>
        <v>3</v>
      </c>
      <c r="M18" s="32">
        <f t="shared" si="0"/>
        <v>78</v>
      </c>
    </row>
    <row r="19" spans="1:13" ht="15" x14ac:dyDescent="0.2">
      <c r="A19" s="11">
        <v>18</v>
      </c>
      <c r="B19" s="30" t="s">
        <v>22</v>
      </c>
      <c r="C19" s="30" t="s">
        <v>24</v>
      </c>
      <c r="D19" s="36">
        <v>0.81</v>
      </c>
      <c r="E19" s="31" t="s">
        <v>51</v>
      </c>
      <c r="F19" s="10" t="s">
        <v>83</v>
      </c>
      <c r="G19" s="10" t="s">
        <v>83</v>
      </c>
      <c r="H19" s="10">
        <v>2</v>
      </c>
      <c r="I19" s="10">
        <v>8</v>
      </c>
      <c r="J19" s="30" t="s">
        <v>92</v>
      </c>
      <c r="K19" s="27">
        <v>42542</v>
      </c>
      <c r="L19" s="9">
        <f>(IF(F19=Input!$O$4,'Revision Entry'!H19*Input!$P$4,(IF(F19=Input!$O$5,'Revision Entry'!H19*Input!$P$5,IF(F19=Input!$O$6,'Revision Entry'!H19*Input!$P$6,(IF(F19=Input!$O$7,'Revision Entry'!H19*Input!$P$7)))))))+(IF(G19=Input!$S$4,'Revision Entry'!I19*Input!$T$4,(IF(G19=Input!$S$5,'Revision Entry'!I19*Input!$T$5,IF(G19=Input!$S$6,'Revision Entry'!I19*Input!$T$6,(IF(G19=Input!$S$7,'Revision Entry'!I19*Input!$T$7)))))))</f>
        <v>3.0666666666666664</v>
      </c>
      <c r="M19" s="32">
        <f t="shared" si="0"/>
        <v>79.73333333333332</v>
      </c>
    </row>
    <row r="20" spans="1:13" ht="15" x14ac:dyDescent="0.2">
      <c r="A20" s="11">
        <v>19</v>
      </c>
      <c r="B20" s="30" t="s">
        <v>22</v>
      </c>
      <c r="C20" s="30" t="s">
        <v>24</v>
      </c>
      <c r="D20" s="36">
        <v>0.81</v>
      </c>
      <c r="E20" s="31" t="s">
        <v>51</v>
      </c>
      <c r="F20" s="10" t="s">
        <v>81</v>
      </c>
      <c r="G20" s="10" t="s">
        <v>82</v>
      </c>
      <c r="H20" s="10"/>
      <c r="I20" s="10">
        <v>49</v>
      </c>
      <c r="J20" s="30" t="s">
        <v>92</v>
      </c>
      <c r="K20" s="27">
        <v>42542</v>
      </c>
      <c r="L20" s="9">
        <f>(IF(F20=Input!$O$4,'Revision Entry'!H20*Input!$P$4,(IF(F20=Input!$O$5,'Revision Entry'!H20*Input!$P$5,IF(F20=Input!$O$6,'Revision Entry'!H20*Input!$P$6,(IF(F20=Input!$O$7,'Revision Entry'!H20*Input!$P$7)))))))+(IF(G20=Input!$S$4,'Revision Entry'!I20*Input!$T$4,(IF(G20=Input!$S$5,'Revision Entry'!I20*Input!$T$5,IF(G20=Input!$S$6,'Revision Entry'!I20*Input!$T$6,(IF(G20=Input!$S$7,'Revision Entry'!I20*Input!$T$7)))))))</f>
        <v>8.1666666666666661</v>
      </c>
      <c r="M20" s="32">
        <f t="shared" si="0"/>
        <v>212.33333333333331</v>
      </c>
    </row>
    <row r="21" spans="1:13" ht="15" x14ac:dyDescent="0.2">
      <c r="A21" s="11">
        <v>20</v>
      </c>
      <c r="B21" s="30" t="s">
        <v>22</v>
      </c>
      <c r="C21" s="30" t="s">
        <v>24</v>
      </c>
      <c r="D21" s="36">
        <v>0.81</v>
      </c>
      <c r="E21" s="31" t="s">
        <v>51</v>
      </c>
      <c r="F21" s="10" t="s">
        <v>83</v>
      </c>
      <c r="G21" s="10" t="s">
        <v>83</v>
      </c>
      <c r="H21" s="10">
        <v>3</v>
      </c>
      <c r="I21" s="10">
        <v>10</v>
      </c>
      <c r="J21" s="30" t="s">
        <v>90</v>
      </c>
      <c r="K21" s="27">
        <v>42543</v>
      </c>
      <c r="L21" s="9">
        <f>(IF(F21=Input!$O$4,'Revision Entry'!H21*Input!$P$4,(IF(F21=Input!$O$5,'Revision Entry'!H21*Input!$P$5,IF(F21=Input!$O$6,'Revision Entry'!H21*Input!$P$6,(IF(F21=Input!$O$7,'Revision Entry'!H21*Input!$P$7)))))))+(IF(G21=Input!$S$4,'Revision Entry'!I21*Input!$T$4,(IF(G21=Input!$S$5,'Revision Entry'!I21*Input!$T$5,IF(G21=Input!$S$6,'Revision Entry'!I21*Input!$T$6,(IF(G21=Input!$S$7,'Revision Entry'!I21*Input!$T$7)))))))</f>
        <v>3.9333333333333331</v>
      </c>
      <c r="M21" s="32">
        <f t="shared" si="0"/>
        <v>102.26666666666667</v>
      </c>
    </row>
    <row r="22" spans="1:13" ht="15" x14ac:dyDescent="0.2">
      <c r="A22" s="11">
        <v>23</v>
      </c>
      <c r="B22" s="30" t="s">
        <v>22</v>
      </c>
      <c r="C22" s="30" t="s">
        <v>24</v>
      </c>
      <c r="D22" s="36">
        <v>0.81</v>
      </c>
      <c r="E22" s="31" t="s">
        <v>51</v>
      </c>
      <c r="F22" s="10" t="s">
        <v>81</v>
      </c>
      <c r="G22" s="10" t="s">
        <v>83</v>
      </c>
      <c r="H22" s="10"/>
      <c r="I22" s="10">
        <v>6</v>
      </c>
      <c r="J22" s="30" t="s">
        <v>92</v>
      </c>
      <c r="K22" s="27">
        <v>42543</v>
      </c>
      <c r="L22" s="9">
        <f>(IF(F22=Input!$O$4,'Revision Entry'!H22*Input!$P$4,(IF(F22=Input!$O$5,'Revision Entry'!H22*Input!$P$5,IF(F22=Input!$O$6,'Revision Entry'!H22*Input!$P$6,(IF(F22=Input!$O$7,'Revision Entry'!H22*Input!$P$7)))))))+(IF(G22=Input!$S$4,'Revision Entry'!I22*Input!$T$4,(IF(G22=Input!$S$5,'Revision Entry'!I22*Input!$T$5,IF(G22=Input!$S$6,'Revision Entry'!I22*Input!$T$6,(IF(G22=Input!$S$7,'Revision Entry'!I22*Input!$T$7)))))))</f>
        <v>2</v>
      </c>
      <c r="M22" s="32">
        <f t="shared" si="0"/>
        <v>52</v>
      </c>
    </row>
    <row r="23" spans="1:13" ht="15" x14ac:dyDescent="0.2">
      <c r="A23" s="11">
        <v>25</v>
      </c>
      <c r="B23" s="30" t="s">
        <v>22</v>
      </c>
      <c r="C23" s="30" t="s">
        <v>24</v>
      </c>
      <c r="D23" s="36">
        <v>0.81</v>
      </c>
      <c r="E23" s="31" t="s">
        <v>51</v>
      </c>
      <c r="F23" s="10" t="s">
        <v>81</v>
      </c>
      <c r="G23" s="10" t="s">
        <v>83</v>
      </c>
      <c r="H23" s="10"/>
      <c r="I23" s="10">
        <v>6</v>
      </c>
      <c r="J23" s="30" t="s">
        <v>92</v>
      </c>
      <c r="K23" s="27">
        <v>42544</v>
      </c>
      <c r="L23" s="9">
        <f>(IF(F23=Input!$O$4,'Revision Entry'!H23*Input!$P$4,(IF(F23=Input!$O$5,'Revision Entry'!H23*Input!$P$5,IF(F23=Input!$O$6,'Revision Entry'!H23*Input!$P$6,(IF(F23=Input!$O$7,'Revision Entry'!H23*Input!$P$7)))))))+(IF(G23=Input!$S$4,'Revision Entry'!I23*Input!$T$4,(IF(G23=Input!$S$5,'Revision Entry'!I23*Input!$T$5,IF(G23=Input!$S$6,'Revision Entry'!I23*Input!$T$6,(IF(G23=Input!$S$7,'Revision Entry'!I23*Input!$T$7)))))))</f>
        <v>2</v>
      </c>
      <c r="M23" s="32">
        <f t="shared" si="0"/>
        <v>52</v>
      </c>
    </row>
    <row r="24" spans="1:13" ht="15" x14ac:dyDescent="0.2">
      <c r="A24" s="11">
        <v>26</v>
      </c>
      <c r="B24" s="30" t="s">
        <v>22</v>
      </c>
      <c r="C24" s="30" t="s">
        <v>24</v>
      </c>
      <c r="D24" s="36">
        <v>0.81</v>
      </c>
      <c r="E24" s="31" t="s">
        <v>51</v>
      </c>
      <c r="F24" s="10" t="s">
        <v>83</v>
      </c>
      <c r="G24" s="10" t="s">
        <v>83</v>
      </c>
      <c r="H24" s="10">
        <v>3</v>
      </c>
      <c r="I24" s="10">
        <v>24</v>
      </c>
      <c r="J24" s="30" t="s">
        <v>90</v>
      </c>
      <c r="K24" s="27">
        <v>42544</v>
      </c>
      <c r="L24" s="9">
        <f>(IF(F24=Input!$O$4,'Revision Entry'!H24*Input!$P$4,(IF(F24=Input!$O$5,'Revision Entry'!H24*Input!$P$5,IF(F24=Input!$O$6,'Revision Entry'!H24*Input!$P$6,(IF(F24=Input!$O$7,'Revision Entry'!H24*Input!$P$7)))))))+(IF(G24=Input!$S$4,'Revision Entry'!I24*Input!$T$4,(IF(G24=Input!$S$5,'Revision Entry'!I24*Input!$T$5,IF(G24=Input!$S$6,'Revision Entry'!I24*Input!$T$6,(IF(G24=Input!$S$7,'Revision Entry'!I24*Input!$T$7)))))))</f>
        <v>8.6</v>
      </c>
      <c r="M24" s="32">
        <f t="shared" si="0"/>
        <v>223.6</v>
      </c>
    </row>
    <row r="25" spans="1:13" ht="15" x14ac:dyDescent="0.2">
      <c r="A25" s="11">
        <v>27</v>
      </c>
      <c r="B25" s="30" t="s">
        <v>22</v>
      </c>
      <c r="C25" s="30" t="s">
        <v>24</v>
      </c>
      <c r="D25" s="36">
        <v>0.81</v>
      </c>
      <c r="E25" s="31" t="s">
        <v>51</v>
      </c>
      <c r="F25" s="10" t="s">
        <v>81</v>
      </c>
      <c r="G25" s="10" t="s">
        <v>82</v>
      </c>
      <c r="H25" s="10"/>
      <c r="I25" s="10">
        <v>3</v>
      </c>
      <c r="J25" s="30" t="s">
        <v>90</v>
      </c>
      <c r="K25" s="27">
        <v>42544</v>
      </c>
      <c r="L25" s="9">
        <f>(IF(F25=Input!$O$4,'Revision Entry'!H25*Input!$P$4,(IF(F25=Input!$O$5,'Revision Entry'!H25*Input!$P$5,IF(F25=Input!$O$6,'Revision Entry'!H25*Input!$P$6,(IF(F25=Input!$O$7,'Revision Entry'!H25*Input!$P$7)))))))+(IF(G25=Input!$S$4,'Revision Entry'!I25*Input!$T$4,(IF(G25=Input!$S$5,'Revision Entry'!I25*Input!$T$5,IF(G25=Input!$S$6,'Revision Entry'!I25*Input!$T$6,(IF(G25=Input!$S$7,'Revision Entry'!I25*Input!$T$7)))))))</f>
        <v>0.5</v>
      </c>
      <c r="M25" s="32">
        <f t="shared" si="0"/>
        <v>13</v>
      </c>
    </row>
    <row r="26" spans="1:13" ht="15" x14ac:dyDescent="0.2">
      <c r="A26" s="11">
        <v>28</v>
      </c>
      <c r="B26" s="30" t="s">
        <v>22</v>
      </c>
      <c r="C26" s="30" t="s">
        <v>24</v>
      </c>
      <c r="D26" s="36">
        <v>0.81</v>
      </c>
      <c r="E26" s="31" t="s">
        <v>51</v>
      </c>
      <c r="F26" s="10" t="s">
        <v>81</v>
      </c>
      <c r="G26" s="10" t="s">
        <v>83</v>
      </c>
      <c r="H26" s="3"/>
      <c r="I26" s="3">
        <v>8</v>
      </c>
      <c r="J26" s="30" t="s">
        <v>92</v>
      </c>
      <c r="K26" s="27">
        <v>42545</v>
      </c>
      <c r="L26" s="9">
        <f>(IF(F26=Input!$O$4,'Revision Entry'!H26*Input!$P$4,(IF(F26=Input!$O$5,'Revision Entry'!H26*Input!$P$5,IF(F26=Input!$O$6,'Revision Entry'!H26*Input!$P$6,(IF(F26=Input!$O$7,'Revision Entry'!H26*Input!$P$7)))))))+(IF(G26=Input!$S$4,'Revision Entry'!I26*Input!$T$4,(IF(G26=Input!$S$5,'Revision Entry'!I26*Input!$T$5,IF(G26=Input!$S$6,'Revision Entry'!I26*Input!$T$6,(IF(G26=Input!$S$7,'Revision Entry'!I26*Input!$T$7)))))))</f>
        <v>2.6666666666666665</v>
      </c>
      <c r="M26" s="32">
        <f t="shared" si="0"/>
        <v>69.333333333333329</v>
      </c>
    </row>
    <row r="27" spans="1:13" ht="15" x14ac:dyDescent="0.2">
      <c r="A27" s="11">
        <v>29</v>
      </c>
      <c r="B27" s="30" t="s">
        <v>22</v>
      </c>
      <c r="C27" s="30" t="s">
        <v>24</v>
      </c>
      <c r="D27" s="36">
        <v>0.81</v>
      </c>
      <c r="E27" s="31" t="s">
        <v>51</v>
      </c>
      <c r="F27" s="3" t="s">
        <v>81</v>
      </c>
      <c r="G27" s="3" t="s">
        <v>84</v>
      </c>
      <c r="H27" s="3"/>
      <c r="I27" s="3">
        <v>2</v>
      </c>
      <c r="J27" s="30" t="s">
        <v>92</v>
      </c>
      <c r="K27" s="27">
        <v>42545</v>
      </c>
      <c r="L27" s="9">
        <f>(IF(F27=Input!$O$4,'Revision Entry'!H27*Input!$P$4,(IF(F27=Input!$O$5,'Revision Entry'!H27*Input!$P$5,IF(F27=Input!$O$6,'Revision Entry'!H27*Input!$P$6,(IF(F27=Input!$O$7,'Revision Entry'!H27*Input!$P$7)))))))+(IF(G27=Input!$S$4,'Revision Entry'!I27*Input!$T$4,(IF(G27=Input!$S$5,'Revision Entry'!I27*Input!$T$5,IF(G27=Input!$S$6,'Revision Entry'!I27*Input!$T$6,(IF(G27=Input!$S$7,'Revision Entry'!I27*Input!$T$7)))))))</f>
        <v>0.16666666666666666</v>
      </c>
      <c r="M27" s="32">
        <f t="shared" si="0"/>
        <v>4.333333333333333</v>
      </c>
    </row>
    <row r="28" spans="1:13" ht="15" x14ac:dyDescent="0.2">
      <c r="A28" s="11">
        <v>30</v>
      </c>
      <c r="B28" s="30" t="s">
        <v>22</v>
      </c>
      <c r="C28" s="30" t="s">
        <v>24</v>
      </c>
      <c r="D28" s="36">
        <v>0.81</v>
      </c>
      <c r="E28" s="92" t="s">
        <v>51</v>
      </c>
      <c r="F28" s="93" t="s">
        <v>82</v>
      </c>
      <c r="G28" s="93" t="s">
        <v>84</v>
      </c>
      <c r="H28" s="94">
        <v>1</v>
      </c>
      <c r="I28" s="94">
        <v>6</v>
      </c>
      <c r="J28" s="40" t="s">
        <v>90</v>
      </c>
      <c r="K28" s="27">
        <v>42549</v>
      </c>
      <c r="L28" s="9">
        <f>(IF(F28=Input!$O$4,'Revision Entry'!H28*Input!$P$4,(IF(F28=Input!$O$5,'Revision Entry'!H28*Input!$P$5,IF(F28=Input!$O$6,'Revision Entry'!H28*Input!$P$6,(IF(F28=Input!$O$7,'Revision Entry'!H28*Input!$P$7)))))))+(IF(G28=Input!$S$4,'Revision Entry'!I28*Input!$T$4,(IF(G28=Input!$S$5,'Revision Entry'!I28*Input!$T$5,IF(G28=Input!$S$6,'Revision Entry'!I28*Input!$T$6,(IF(G28=Input!$S$7,'Revision Entry'!I28*Input!$T$7)))))))</f>
        <v>0.6</v>
      </c>
      <c r="M28" s="32">
        <f t="shared" si="0"/>
        <v>15.6</v>
      </c>
    </row>
    <row r="29" spans="1:13" ht="15" x14ac:dyDescent="0.2">
      <c r="A29" s="11">
        <v>31</v>
      </c>
      <c r="B29" s="30" t="s">
        <v>22</v>
      </c>
      <c r="C29" s="30" t="s">
        <v>24</v>
      </c>
      <c r="D29" s="36">
        <v>0.81</v>
      </c>
      <c r="E29" s="31" t="s">
        <v>51</v>
      </c>
      <c r="F29" s="10" t="s">
        <v>84</v>
      </c>
      <c r="G29" s="10" t="s">
        <v>83</v>
      </c>
      <c r="H29" s="10">
        <v>7</v>
      </c>
      <c r="I29" s="3">
        <v>11</v>
      </c>
      <c r="J29" s="40" t="s">
        <v>90</v>
      </c>
      <c r="K29" s="27">
        <v>42549</v>
      </c>
      <c r="L29" s="9">
        <f>(IF(F29=Input!$O$4,'Revision Entry'!H29*Input!$P$4,(IF(F29=Input!$O$5,'Revision Entry'!H29*Input!$P$5,IF(F29=Input!$O$6,'Revision Entry'!H29*Input!$P$6,(IF(F29=Input!$O$7,'Revision Entry'!H29*Input!$P$7)))))))+(IF(G29=Input!$S$4,'Revision Entry'!I29*Input!$T$4,(IF(G29=Input!$S$5,'Revision Entry'!I29*Input!$T$5,IF(G29=Input!$S$6,'Revision Entry'!I29*Input!$T$6,(IF(G29=Input!$S$7,'Revision Entry'!I29*Input!$T$7)))))))</f>
        <v>4.0166666666666666</v>
      </c>
      <c r="M29" s="32">
        <f t="shared" si="0"/>
        <v>104.43333333333334</v>
      </c>
    </row>
    <row r="30" spans="1:13" ht="15" x14ac:dyDescent="0.2">
      <c r="A30" s="11">
        <v>32</v>
      </c>
      <c r="B30" s="30" t="s">
        <v>22</v>
      </c>
      <c r="C30" s="30" t="s">
        <v>24</v>
      </c>
      <c r="D30" s="36">
        <v>0.81</v>
      </c>
      <c r="E30" s="95" t="s">
        <v>51</v>
      </c>
      <c r="F30" s="96" t="s">
        <v>81</v>
      </c>
      <c r="G30" s="96" t="s">
        <v>82</v>
      </c>
      <c r="H30" s="96"/>
      <c r="I30" s="96">
        <v>3</v>
      </c>
      <c r="J30" s="40" t="s">
        <v>90</v>
      </c>
      <c r="K30" s="27">
        <v>42549</v>
      </c>
      <c r="L30" s="9">
        <f>(IF(F30=Input!$O$4,'Revision Entry'!H30*Input!$P$4,(IF(F30=Input!$O$5,'Revision Entry'!H30*Input!$P$5,IF(F30=Input!$O$6,'Revision Entry'!H30*Input!$P$6,(IF(F30=Input!$O$7,'Revision Entry'!H30*Input!$P$7)))))))+(IF(G30=Input!$S$4,'Revision Entry'!I30*Input!$T$4,(IF(G30=Input!$S$5,'Revision Entry'!I30*Input!$T$5,IF(G30=Input!$S$6,'Revision Entry'!I30*Input!$T$6,(IF(G30=Input!$S$7,'Revision Entry'!I30*Input!$T$7)))))))</f>
        <v>0.5</v>
      </c>
      <c r="M30" s="32">
        <f t="shared" si="0"/>
        <v>13</v>
      </c>
    </row>
    <row r="31" spans="1:13" ht="15" x14ac:dyDescent="0.2">
      <c r="A31" s="11">
        <v>33</v>
      </c>
      <c r="B31" s="30" t="s">
        <v>22</v>
      </c>
      <c r="C31" s="30" t="s">
        <v>24</v>
      </c>
      <c r="D31" s="36">
        <v>0.81</v>
      </c>
      <c r="E31" s="95" t="s">
        <v>51</v>
      </c>
      <c r="F31" s="10" t="s">
        <v>81</v>
      </c>
      <c r="G31" s="10" t="s">
        <v>84</v>
      </c>
      <c r="H31" s="10"/>
      <c r="I31" s="10">
        <v>7</v>
      </c>
      <c r="J31" s="40" t="s">
        <v>90</v>
      </c>
      <c r="K31" s="27">
        <v>42550</v>
      </c>
      <c r="L31" s="9">
        <f>(IF(F31=Input!$O$4,'Revision Entry'!H31*Input!$P$4,(IF(F31=Input!$O$5,'Revision Entry'!H31*Input!$P$5,IF(F31=Input!$O$6,'Revision Entry'!H31*Input!$P$6,(IF(F31=Input!$O$7,'Revision Entry'!H31*Input!$P$7)))))))+(IF(G31=Input!$S$4,'Revision Entry'!I31*Input!$T$4,(IF(G31=Input!$S$5,'Revision Entry'!I31*Input!$T$5,IF(G31=Input!$S$6,'Revision Entry'!I31*Input!$T$6,(IF(G31=Input!$S$7,'Revision Entry'!I31*Input!$T$7)))))))</f>
        <v>0.58333333333333326</v>
      </c>
      <c r="M31" s="32">
        <f t="shared" si="0"/>
        <v>15.166666666666664</v>
      </c>
    </row>
    <row r="32" spans="1:13" ht="15" x14ac:dyDescent="0.2">
      <c r="A32" s="11">
        <v>34</v>
      </c>
      <c r="B32" s="30" t="s">
        <v>22</v>
      </c>
      <c r="C32" s="30" t="s">
        <v>24</v>
      </c>
      <c r="D32" s="36">
        <v>0.81</v>
      </c>
      <c r="E32" s="95" t="s">
        <v>51</v>
      </c>
      <c r="F32" s="10" t="s">
        <v>81</v>
      </c>
      <c r="G32" s="10" t="s">
        <v>83</v>
      </c>
      <c r="H32" s="10"/>
      <c r="I32" s="10">
        <v>10</v>
      </c>
      <c r="J32" s="40" t="s">
        <v>90</v>
      </c>
      <c r="K32" s="27">
        <v>42550</v>
      </c>
      <c r="L32" s="9">
        <f>(IF(F32=Input!$O$4,'Revision Entry'!H32*Input!$P$4,(IF(F32=Input!$O$5,'Revision Entry'!H32*Input!$P$5,IF(F32=Input!$O$6,'Revision Entry'!H32*Input!$P$6,(IF(F32=Input!$O$7,'Revision Entry'!H32*Input!$P$7)))))))+(IF(G32=Input!$S$4,'Revision Entry'!I32*Input!$T$4,(IF(G32=Input!$S$5,'Revision Entry'!I32*Input!$T$5,IF(G32=Input!$S$6,'Revision Entry'!I32*Input!$T$6,(IF(G32=Input!$S$7,'Revision Entry'!I32*Input!$T$7)))))))</f>
        <v>3.333333333333333</v>
      </c>
      <c r="M32" s="32">
        <f t="shared" si="0"/>
        <v>86.666666666666657</v>
      </c>
    </row>
    <row r="33" spans="1:13" ht="15" x14ac:dyDescent="0.2">
      <c r="A33" s="11">
        <v>35</v>
      </c>
      <c r="B33" s="30" t="s">
        <v>22</v>
      </c>
      <c r="C33" s="30" t="s">
        <v>24</v>
      </c>
      <c r="D33" s="36">
        <v>0.81</v>
      </c>
      <c r="E33" s="95" t="s">
        <v>51</v>
      </c>
      <c r="F33" s="10" t="s">
        <v>81</v>
      </c>
      <c r="G33" s="10" t="s">
        <v>83</v>
      </c>
      <c r="H33" s="10"/>
      <c r="I33" s="10">
        <v>4</v>
      </c>
      <c r="J33" s="40" t="s">
        <v>90</v>
      </c>
      <c r="K33" s="27">
        <v>42551</v>
      </c>
      <c r="L33" s="9">
        <f>(IF(F33=Input!$O$4,'Revision Entry'!H33*Input!$P$4,(IF(F33=Input!$O$5,'Revision Entry'!H33*Input!$P$5,IF(F33=Input!$O$6,'Revision Entry'!H33*Input!$P$6,(IF(F33=Input!$O$7,'Revision Entry'!H33*Input!$P$7)))))))+(IF(G33=Input!$S$4,'Revision Entry'!I33*Input!$T$4,(IF(G33=Input!$S$5,'Revision Entry'!I33*Input!$T$5,IF(G33=Input!$S$6,'Revision Entry'!I33*Input!$T$6,(IF(G33=Input!$S$7,'Revision Entry'!I33*Input!$T$7)))))))</f>
        <v>1.3333333333333333</v>
      </c>
      <c r="M33" s="32">
        <f t="shared" si="0"/>
        <v>34.666666666666664</v>
      </c>
    </row>
    <row r="34" spans="1:13" ht="15" x14ac:dyDescent="0.2">
      <c r="A34" s="11">
        <v>36</v>
      </c>
      <c r="B34" s="30" t="s">
        <v>148</v>
      </c>
      <c r="C34" s="30" t="s">
        <v>24</v>
      </c>
      <c r="D34" s="36">
        <v>0.8</v>
      </c>
      <c r="E34" s="95"/>
      <c r="F34" s="10" t="s">
        <v>81</v>
      </c>
      <c r="G34" s="10" t="s">
        <v>82</v>
      </c>
      <c r="H34" s="10"/>
      <c r="I34" s="10">
        <v>40</v>
      </c>
      <c r="J34" s="30" t="s">
        <v>147</v>
      </c>
      <c r="K34" s="27">
        <v>42551</v>
      </c>
      <c r="L34" s="9">
        <f>(IF(F34=Input!$O$4,'Revision Entry'!H34*Input!$P$4,(IF(F34=Input!$O$5,'Revision Entry'!H34*Input!$P$5,IF(F34=Input!$O$6,'Revision Entry'!H34*Input!$P$6,(IF(F34=Input!$O$7,'Revision Entry'!H34*Input!$P$7)))))))+(IF(G34=Input!$S$4,'Revision Entry'!I34*Input!$T$4,(IF(G34=Input!$S$5,'Revision Entry'!I34*Input!$T$5,IF(G34=Input!$S$6,'Revision Entry'!I34*Input!$T$6,(IF(G34=Input!$S$7,'Revision Entry'!I34*Input!$T$7)))))))</f>
        <v>6.6666666666666661</v>
      </c>
      <c r="M34" s="32">
        <f t="shared" si="0"/>
        <v>173.33333333333331</v>
      </c>
    </row>
    <row r="35" spans="1:13" ht="15" x14ac:dyDescent="0.2">
      <c r="A35" s="11">
        <v>37</v>
      </c>
      <c r="B35" s="30" t="s">
        <v>22</v>
      </c>
      <c r="C35" s="30" t="s">
        <v>24</v>
      </c>
      <c r="D35" s="36">
        <v>0.81</v>
      </c>
      <c r="E35" s="95" t="s">
        <v>51</v>
      </c>
      <c r="F35" s="10" t="s">
        <v>81</v>
      </c>
      <c r="G35" s="10" t="s">
        <v>83</v>
      </c>
      <c r="H35" s="10"/>
      <c r="I35" s="10">
        <v>9</v>
      </c>
      <c r="J35" s="30" t="s">
        <v>90</v>
      </c>
      <c r="K35" s="27">
        <v>42552</v>
      </c>
      <c r="L35" s="9">
        <f>(IF(F35=Input!$O$4,'Revision Entry'!H35*Input!$P$4,(IF(F35=Input!$O$5,'Revision Entry'!H35*Input!$P$5,IF(F35=Input!$O$6,'Revision Entry'!H35*Input!$P$6,(IF(F35=Input!$O$7,'Revision Entry'!H35*Input!$P$7)))))))+(IF(G35=Input!$S$4,'Revision Entry'!I35*Input!$T$4,(IF(G35=Input!$S$5,'Revision Entry'!I35*Input!$T$5,IF(G35=Input!$S$6,'Revision Entry'!I35*Input!$T$6,(IF(G35=Input!$S$7,'Revision Entry'!I35*Input!$T$7)))))))</f>
        <v>3</v>
      </c>
      <c r="M35" s="32">
        <f t="shared" si="0"/>
        <v>78</v>
      </c>
    </row>
    <row r="36" spans="1:13" ht="15" x14ac:dyDescent="0.2">
      <c r="A36" s="11">
        <v>38</v>
      </c>
      <c r="B36" s="30" t="s">
        <v>22</v>
      </c>
      <c r="C36" s="30" t="s">
        <v>24</v>
      </c>
      <c r="D36" s="36">
        <v>0.81</v>
      </c>
      <c r="E36" s="95" t="s">
        <v>51</v>
      </c>
      <c r="F36" s="10" t="s">
        <v>81</v>
      </c>
      <c r="G36" s="10" t="s">
        <v>83</v>
      </c>
      <c r="H36" s="10"/>
      <c r="I36" s="10">
        <v>9</v>
      </c>
      <c r="J36" s="30" t="s">
        <v>90</v>
      </c>
      <c r="K36" s="27">
        <v>42555</v>
      </c>
      <c r="L36" s="9">
        <f>(IF(F36=Input!$O$4,'Revision Entry'!H36*Input!$P$4,(IF(F36=Input!$O$5,'Revision Entry'!H36*Input!$P$5,IF(F36=Input!$O$6,'Revision Entry'!H36*Input!$P$6,(IF(F36=Input!$O$7,'Revision Entry'!H36*Input!$P$7)))))))+(IF(G36=Input!$S$4,'Revision Entry'!I36*Input!$T$4,(IF(G36=Input!$S$5,'Revision Entry'!I36*Input!$T$5,IF(G36=Input!$S$6,'Revision Entry'!I36*Input!$T$6,(IF(G36=Input!$S$7,'Revision Entry'!I36*Input!$T$7)))))))</f>
        <v>3</v>
      </c>
      <c r="M36" s="32">
        <f t="shared" si="0"/>
        <v>78</v>
      </c>
    </row>
    <row r="37" spans="1:13" ht="15" x14ac:dyDescent="0.2">
      <c r="A37" s="11">
        <v>39</v>
      </c>
      <c r="B37" s="30" t="s">
        <v>18</v>
      </c>
      <c r="C37" s="30" t="s">
        <v>25</v>
      </c>
      <c r="D37" s="31">
        <v>0.5</v>
      </c>
      <c r="E37" s="31"/>
      <c r="F37" s="10" t="s">
        <v>81</v>
      </c>
      <c r="G37" s="10" t="s">
        <v>83</v>
      </c>
      <c r="H37" s="10"/>
      <c r="I37" s="10">
        <v>8</v>
      </c>
      <c r="J37" s="30" t="s">
        <v>93</v>
      </c>
      <c r="K37" s="27">
        <v>42555</v>
      </c>
      <c r="L37" s="9">
        <f>(IF(F37=Input!$O$4,'Revision Entry'!H37*Input!$P$4,(IF(F37=Input!$O$5,'Revision Entry'!H37*Input!$P$5,IF(F37=Input!$O$6,'Revision Entry'!H37*Input!$P$6,(IF(F37=Input!$O$7,'Revision Entry'!H37*Input!$P$7)))))))+(IF(G37=Input!$S$4,'Revision Entry'!I37*Input!$T$4,(IF(G37=Input!$S$5,'Revision Entry'!I37*Input!$T$5,IF(G37=Input!$S$6,'Revision Entry'!I37*Input!$T$6,(IF(G37=Input!$S$7,'Revision Entry'!I37*Input!$T$7)))))))</f>
        <v>2.6666666666666665</v>
      </c>
      <c r="M37" s="32">
        <f t="shared" si="0"/>
        <v>69.333333333333329</v>
      </c>
    </row>
    <row r="38" spans="1:13" ht="15" x14ac:dyDescent="0.2">
      <c r="A38" s="11">
        <v>40</v>
      </c>
      <c r="B38" s="30" t="s">
        <v>18</v>
      </c>
      <c r="C38" s="30" t="s">
        <v>25</v>
      </c>
      <c r="D38" s="31">
        <v>0.5</v>
      </c>
      <c r="E38" s="31"/>
      <c r="F38" s="10" t="s">
        <v>81</v>
      </c>
      <c r="G38" s="10" t="s">
        <v>82</v>
      </c>
      <c r="H38" s="10"/>
      <c r="I38" s="10">
        <v>6</v>
      </c>
      <c r="J38" s="30" t="s">
        <v>93</v>
      </c>
      <c r="K38" s="27">
        <v>42555</v>
      </c>
      <c r="L38" s="9">
        <f>(IF(F38=Input!$O$4,'Revision Entry'!H38*Input!$P$4,(IF(F38=Input!$O$5,'Revision Entry'!H38*Input!$P$5,IF(F38=Input!$O$6,'Revision Entry'!H38*Input!$P$6,(IF(F38=Input!$O$7,'Revision Entry'!H38*Input!$P$7)))))))+(IF(G38=Input!$S$4,'Revision Entry'!I38*Input!$T$4,(IF(G38=Input!$S$5,'Revision Entry'!I38*Input!$T$5,IF(G38=Input!$S$6,'Revision Entry'!I38*Input!$T$6,(IF(G38=Input!$S$7,'Revision Entry'!I38*Input!$T$7)))))))</f>
        <v>1</v>
      </c>
      <c r="M38" s="32">
        <f t="shared" si="0"/>
        <v>26</v>
      </c>
    </row>
    <row r="39" spans="1:13" ht="15" x14ac:dyDescent="0.2">
      <c r="A39" s="11">
        <v>41</v>
      </c>
      <c r="B39" s="30" t="s">
        <v>19</v>
      </c>
      <c r="C39" s="30" t="s">
        <v>25</v>
      </c>
      <c r="D39" s="36">
        <v>1</v>
      </c>
      <c r="E39" s="31"/>
      <c r="F39" s="10" t="s">
        <v>81</v>
      </c>
      <c r="G39" s="10" t="s">
        <v>83</v>
      </c>
      <c r="H39" s="10"/>
      <c r="I39" s="10">
        <v>2</v>
      </c>
      <c r="J39" s="30" t="s">
        <v>93</v>
      </c>
      <c r="K39" s="27">
        <v>42555</v>
      </c>
      <c r="L39" s="9">
        <f>(IF(F39=Input!$O$4,'Revision Entry'!H39*Input!$P$4,(IF(F39=Input!$O$5,'Revision Entry'!H39*Input!$P$5,IF(F39=Input!$O$6,'Revision Entry'!H39*Input!$P$6,(IF(F39=Input!$O$7,'Revision Entry'!H39*Input!$P$7)))))))+(IF(G39=Input!$S$4,'Revision Entry'!I39*Input!$T$4,(IF(G39=Input!$S$5,'Revision Entry'!I39*Input!$T$5,IF(G39=Input!$S$6,'Revision Entry'!I39*Input!$T$6,(IF(G39=Input!$S$7,'Revision Entry'!I39*Input!$T$7)))))))</f>
        <v>0.66666666666666663</v>
      </c>
      <c r="M39" s="32">
        <f t="shared" si="0"/>
        <v>17.333333333333332</v>
      </c>
    </row>
    <row r="40" spans="1:13" ht="15" x14ac:dyDescent="0.2">
      <c r="A40" s="11">
        <v>42</v>
      </c>
      <c r="B40" s="30" t="s">
        <v>19</v>
      </c>
      <c r="C40" s="30" t="s">
        <v>25</v>
      </c>
      <c r="D40" s="36">
        <v>1</v>
      </c>
      <c r="E40" s="31"/>
      <c r="F40" s="10" t="s">
        <v>81</v>
      </c>
      <c r="G40" s="10" t="s">
        <v>82</v>
      </c>
      <c r="H40" s="10"/>
      <c r="I40" s="10">
        <v>4</v>
      </c>
      <c r="J40" s="30" t="s">
        <v>93</v>
      </c>
      <c r="K40" s="27">
        <v>42555</v>
      </c>
      <c r="L40" s="9">
        <f>(IF(F40=Input!$O$4,'Revision Entry'!H40*Input!$P$4,(IF(F40=Input!$O$5,'Revision Entry'!H40*Input!$P$5,IF(F40=Input!$O$6,'Revision Entry'!H40*Input!$P$6,(IF(F40=Input!$O$7,'Revision Entry'!H40*Input!$P$7)))))))+(IF(G40=Input!$S$4,'Revision Entry'!I40*Input!$T$4,(IF(G40=Input!$S$5,'Revision Entry'!I40*Input!$T$5,IF(G40=Input!$S$6,'Revision Entry'!I40*Input!$T$6,(IF(G40=Input!$S$7,'Revision Entry'!I40*Input!$T$7)))))))</f>
        <v>0.66666666666666663</v>
      </c>
      <c r="M40" s="32">
        <f t="shared" si="0"/>
        <v>17.333333333333332</v>
      </c>
    </row>
    <row r="41" spans="1:13" ht="15" x14ac:dyDescent="0.2">
      <c r="A41" s="11">
        <v>43</v>
      </c>
      <c r="B41" s="30" t="s">
        <v>155</v>
      </c>
      <c r="C41" s="30" t="s">
        <v>25</v>
      </c>
      <c r="D41" s="36">
        <v>0.7</v>
      </c>
      <c r="E41" s="31"/>
      <c r="F41" s="10" t="s">
        <v>81</v>
      </c>
      <c r="G41" s="10" t="s">
        <v>83</v>
      </c>
      <c r="H41" s="10"/>
      <c r="I41" s="10">
        <v>1</v>
      </c>
      <c r="J41" s="30" t="s">
        <v>156</v>
      </c>
      <c r="K41" s="27">
        <v>42556</v>
      </c>
      <c r="L41" s="9">
        <f>(IF(F41=Input!$O$4,'Revision Entry'!H41*Input!$P$4,(IF(F41=Input!$O$5,'Revision Entry'!H41*Input!$P$5,IF(F41=Input!$O$6,'Revision Entry'!H41*Input!$P$6,(IF(F41=Input!$O$7,'Revision Entry'!H41*Input!$P$7)))))))+(IF(G41=Input!$S$4,'Revision Entry'!I41*Input!$T$4,(IF(G41=Input!$S$5,'Revision Entry'!I41*Input!$T$5,IF(G41=Input!$S$6,'Revision Entry'!I41*Input!$T$6,(IF(G41=Input!$S$7,'Revision Entry'!I41*Input!$T$7)))))))</f>
        <v>0.33333333333333331</v>
      </c>
      <c r="M41" s="32">
        <f t="shared" si="0"/>
        <v>8.6666666666666661</v>
      </c>
    </row>
    <row r="42" spans="1:13" ht="15" x14ac:dyDescent="0.2">
      <c r="A42" s="11">
        <v>44</v>
      </c>
      <c r="B42" s="30" t="s">
        <v>155</v>
      </c>
      <c r="C42" s="30" t="s">
        <v>25</v>
      </c>
      <c r="D42" s="36">
        <v>0.7</v>
      </c>
      <c r="E42" s="31"/>
      <c r="F42" s="10" t="s">
        <v>81</v>
      </c>
      <c r="G42" s="10" t="s">
        <v>82</v>
      </c>
      <c r="H42" s="10"/>
      <c r="I42" s="10">
        <v>4</v>
      </c>
      <c r="J42" s="30" t="s">
        <v>156</v>
      </c>
      <c r="K42" s="27">
        <v>42556</v>
      </c>
      <c r="L42" s="9">
        <f>(IF(F42=Input!$O$4,'Revision Entry'!H42*Input!$P$4,(IF(F42=Input!$O$5,'Revision Entry'!H42*Input!$P$5,IF(F42=Input!$O$6,'Revision Entry'!H42*Input!$P$6,(IF(F42=Input!$O$7,'Revision Entry'!H42*Input!$P$7)))))))+(IF(G42=Input!$S$4,'Revision Entry'!I42*Input!$T$4,(IF(G42=Input!$S$5,'Revision Entry'!I42*Input!$T$5,IF(G42=Input!$S$6,'Revision Entry'!I42*Input!$T$6,(IF(G42=Input!$S$7,'Revision Entry'!I42*Input!$T$7)))))))</f>
        <v>0.66666666666666663</v>
      </c>
      <c r="M42" s="32">
        <f t="shared" si="0"/>
        <v>17.333333333333332</v>
      </c>
    </row>
    <row r="43" spans="1:13" ht="15" x14ac:dyDescent="0.2">
      <c r="A43" s="11">
        <v>45</v>
      </c>
      <c r="B43" s="30" t="s">
        <v>157</v>
      </c>
      <c r="C43" s="30" t="s">
        <v>24</v>
      </c>
      <c r="D43" s="36">
        <v>0.72</v>
      </c>
      <c r="E43" s="31" t="s">
        <v>51</v>
      </c>
      <c r="F43" s="10" t="s">
        <v>82</v>
      </c>
      <c r="G43" s="10" t="s">
        <v>81</v>
      </c>
      <c r="H43" s="10">
        <v>10</v>
      </c>
      <c r="I43" s="10"/>
      <c r="J43" s="30" t="s">
        <v>89</v>
      </c>
      <c r="K43" s="27">
        <v>42557</v>
      </c>
      <c r="L43" s="9">
        <f>(IF(F43=Input!$O$4,'Revision Entry'!H43*Input!$P$4,(IF(F43=Input!$O$5,'Revision Entry'!H43*Input!$P$5,IF(F43=Input!$O$6,'Revision Entry'!H43*Input!$P$6,(IF(F43=Input!$O$7,'Revision Entry'!H43*Input!$P$7)))))))+(IF(G43=Input!$S$4,'Revision Entry'!I43*Input!$T$4,(IF(G43=Input!$S$5,'Revision Entry'!I43*Input!$T$5,IF(G43=Input!$S$6,'Revision Entry'!I43*Input!$T$6,(IF(G43=Input!$S$7,'Revision Entry'!I43*Input!$T$7)))))))</f>
        <v>1</v>
      </c>
      <c r="M43" s="32">
        <f t="shared" si="0"/>
        <v>26</v>
      </c>
    </row>
    <row r="44" spans="1:13" ht="15" x14ac:dyDescent="0.2">
      <c r="A44" s="11">
        <v>46</v>
      </c>
      <c r="B44" s="30" t="s">
        <v>157</v>
      </c>
      <c r="C44" s="30" t="s">
        <v>24</v>
      </c>
      <c r="D44" s="36">
        <v>0.72</v>
      </c>
      <c r="E44" s="31" t="s">
        <v>51</v>
      </c>
      <c r="F44" s="10" t="s">
        <v>84</v>
      </c>
      <c r="G44" s="10" t="s">
        <v>81</v>
      </c>
      <c r="H44" s="10">
        <v>3</v>
      </c>
      <c r="I44" s="10"/>
      <c r="J44" s="30" t="s">
        <v>89</v>
      </c>
      <c r="K44" s="27">
        <v>42557</v>
      </c>
      <c r="L44" s="9">
        <f>(IF(F44=Input!$O$4,'Revision Entry'!H44*Input!$P$4,(IF(F44=Input!$O$5,'Revision Entry'!H44*Input!$P$5,IF(F44=Input!$O$6,'Revision Entry'!H44*Input!$P$6,(IF(F44=Input!$O$7,'Revision Entry'!H44*Input!$P$7)))))))+(IF(G44=Input!$S$4,'Revision Entry'!I44*Input!$T$4,(IF(G44=Input!$S$5,'Revision Entry'!I44*Input!$T$5,IF(G44=Input!$S$6,'Revision Entry'!I44*Input!$T$6,(IF(G44=Input!$S$7,'Revision Entry'!I44*Input!$T$7)))))))</f>
        <v>0.15000000000000002</v>
      </c>
      <c r="M44" s="32">
        <f t="shared" si="0"/>
        <v>3.9000000000000004</v>
      </c>
    </row>
    <row r="45" spans="1:13" ht="15" x14ac:dyDescent="0.2">
      <c r="A45" s="11">
        <v>47</v>
      </c>
      <c r="B45" s="30" t="s">
        <v>157</v>
      </c>
      <c r="C45" s="30" t="s">
        <v>24</v>
      </c>
      <c r="D45" s="36">
        <v>0.72</v>
      </c>
      <c r="E45" s="31" t="s">
        <v>51</v>
      </c>
      <c r="F45" s="10" t="s">
        <v>81</v>
      </c>
      <c r="G45" s="10" t="s">
        <v>84</v>
      </c>
      <c r="H45" s="10"/>
      <c r="I45" s="10">
        <v>8</v>
      </c>
      <c r="J45" s="30" t="s">
        <v>89</v>
      </c>
      <c r="K45" s="27">
        <v>42559</v>
      </c>
      <c r="L45" s="9">
        <f>(IF(F45=Input!$O$4,'Revision Entry'!H45*Input!$P$4,(IF(F45=Input!$O$5,'Revision Entry'!H45*Input!$P$5,IF(F45=Input!$O$6,'Revision Entry'!H45*Input!$P$6,(IF(F45=Input!$O$7,'Revision Entry'!H45*Input!$P$7)))))))+(IF(G45=Input!$S$4,'Revision Entry'!I45*Input!$T$4,(IF(G45=Input!$S$5,'Revision Entry'!I45*Input!$T$5,IF(G45=Input!$S$6,'Revision Entry'!I45*Input!$T$6,(IF(G45=Input!$S$7,'Revision Entry'!I45*Input!$T$7)))))))</f>
        <v>0.66666666666666663</v>
      </c>
      <c r="M45" s="32">
        <f t="shared" si="0"/>
        <v>17.333333333333332</v>
      </c>
    </row>
    <row r="46" spans="1:13" ht="15" x14ac:dyDescent="0.2">
      <c r="A46" s="11">
        <v>48</v>
      </c>
      <c r="B46" s="30" t="s">
        <v>157</v>
      </c>
      <c r="C46" s="30" t="s">
        <v>24</v>
      </c>
      <c r="D46" s="36">
        <v>0.72</v>
      </c>
      <c r="E46" s="31" t="s">
        <v>51</v>
      </c>
      <c r="F46" s="10" t="s">
        <v>81</v>
      </c>
      <c r="G46" s="10" t="s">
        <v>83</v>
      </c>
      <c r="H46" s="10"/>
      <c r="I46" s="10">
        <v>5</v>
      </c>
      <c r="J46" s="30" t="s">
        <v>89</v>
      </c>
      <c r="K46" s="27">
        <v>42559</v>
      </c>
      <c r="L46" s="9">
        <f>(IF(F46=Input!$O$4,'Revision Entry'!H46*Input!$P$4,(IF(F46=Input!$O$5,'Revision Entry'!H46*Input!$P$5,IF(F46=Input!$O$6,'Revision Entry'!H46*Input!$P$6,(IF(F46=Input!$O$7,'Revision Entry'!H46*Input!$P$7)))))))+(IF(G46=Input!$S$4,'Revision Entry'!I46*Input!$T$4,(IF(G46=Input!$S$5,'Revision Entry'!I46*Input!$T$5,IF(G46=Input!$S$6,'Revision Entry'!I46*Input!$T$6,(IF(G46=Input!$S$7,'Revision Entry'!I46*Input!$T$7)))))))</f>
        <v>1.6666666666666665</v>
      </c>
      <c r="M46" s="32">
        <f t="shared" si="0"/>
        <v>43.333333333333329</v>
      </c>
    </row>
    <row r="47" spans="1:13" ht="15" x14ac:dyDescent="0.2">
      <c r="A47" s="11">
        <v>49</v>
      </c>
      <c r="B47" s="30" t="s">
        <v>17</v>
      </c>
      <c r="C47" s="30" t="s">
        <v>25</v>
      </c>
      <c r="D47" s="36">
        <v>1.04</v>
      </c>
      <c r="E47" s="31"/>
      <c r="F47" s="10"/>
      <c r="G47" s="10" t="s">
        <v>82</v>
      </c>
      <c r="H47" s="10"/>
      <c r="I47" s="10">
        <v>27</v>
      </c>
      <c r="J47" s="30" t="s">
        <v>120</v>
      </c>
      <c r="K47" s="27">
        <v>42565</v>
      </c>
      <c r="L47" s="9">
        <f>(IF(F47=Input!$O$4,'Revision Entry'!H47*Input!$P$4,(IF(F47=Input!$O$5,'Revision Entry'!H47*Input!$P$5,IF(F47=Input!$O$6,'Revision Entry'!H47*Input!$P$6,(IF(F47=Input!$O$7,'Revision Entry'!H47*Input!$P$7)))))))+(IF(G47=Input!$S$4,'Revision Entry'!I47*Input!$T$4,(IF(G47=Input!$S$5,'Revision Entry'!I47*Input!$T$5,IF(G47=Input!$S$6,'Revision Entry'!I47*Input!$T$6,(IF(G47=Input!$S$7,'Revision Entry'!I47*Input!$T$7)))))))</f>
        <v>4.5</v>
      </c>
      <c r="M47" s="32">
        <f t="shared" si="0"/>
        <v>117</v>
      </c>
    </row>
    <row r="48" spans="1:13" ht="15" x14ac:dyDescent="0.2">
      <c r="A48" s="11">
        <v>50</v>
      </c>
      <c r="B48" s="30" t="s">
        <v>17</v>
      </c>
      <c r="C48" s="30" t="s">
        <v>25</v>
      </c>
      <c r="D48" s="36">
        <v>1.04</v>
      </c>
      <c r="E48" s="31"/>
      <c r="F48" s="10"/>
      <c r="G48" s="10" t="s">
        <v>84</v>
      </c>
      <c r="H48" s="10"/>
      <c r="I48" s="10">
        <v>10</v>
      </c>
      <c r="J48" s="30" t="s">
        <v>120</v>
      </c>
      <c r="K48" s="27">
        <v>42565</v>
      </c>
      <c r="L48" s="9">
        <f>(IF(F48=Input!$O$4,'Revision Entry'!H48*Input!$P$4,(IF(F48=Input!$O$5,'Revision Entry'!H48*Input!$P$5,IF(F48=Input!$O$6,'Revision Entry'!H48*Input!$P$6,(IF(F48=Input!$O$7,'Revision Entry'!H48*Input!$P$7)))))))+(IF(G48=Input!$S$4,'Revision Entry'!I48*Input!$T$4,(IF(G48=Input!$S$5,'Revision Entry'!I48*Input!$T$5,IF(G48=Input!$S$6,'Revision Entry'!I48*Input!$T$6,(IF(G48=Input!$S$7,'Revision Entry'!I48*Input!$T$7)))))))</f>
        <v>0.83333333333333326</v>
      </c>
      <c r="M48" s="32">
        <f t="shared" si="0"/>
        <v>21.666666666666664</v>
      </c>
    </row>
    <row r="49" spans="1:13" ht="15" x14ac:dyDescent="0.2">
      <c r="A49" s="11">
        <v>51</v>
      </c>
      <c r="B49" s="30" t="s">
        <v>17</v>
      </c>
      <c r="C49" s="30" t="s">
        <v>25</v>
      </c>
      <c r="D49" s="36">
        <v>1.04</v>
      </c>
      <c r="E49" s="31"/>
      <c r="F49" s="10"/>
      <c r="G49" s="10" t="s">
        <v>83</v>
      </c>
      <c r="H49" s="10"/>
      <c r="I49" s="10">
        <v>2</v>
      </c>
      <c r="J49" s="30" t="s">
        <v>120</v>
      </c>
      <c r="K49" s="27">
        <v>42565</v>
      </c>
      <c r="L49" s="9">
        <f>(IF(F49=Input!$O$4,'Revision Entry'!H49*Input!$P$4,(IF(F49=Input!$O$5,'Revision Entry'!H49*Input!$P$5,IF(F49=Input!$O$6,'Revision Entry'!H49*Input!$P$6,(IF(F49=Input!$O$7,'Revision Entry'!H49*Input!$P$7)))))))+(IF(G49=Input!$S$4,'Revision Entry'!I49*Input!$T$4,(IF(G49=Input!$S$5,'Revision Entry'!I49*Input!$T$5,IF(G49=Input!$S$6,'Revision Entry'!I49*Input!$T$6,(IF(G49=Input!$S$7,'Revision Entry'!I49*Input!$T$7)))))))</f>
        <v>0.66666666666666663</v>
      </c>
      <c r="M49" s="32">
        <f t="shared" si="0"/>
        <v>17.333333333333332</v>
      </c>
    </row>
    <row r="50" spans="1:13" ht="15" x14ac:dyDescent="0.2">
      <c r="A50" s="11">
        <v>52</v>
      </c>
      <c r="B50" s="30"/>
      <c r="C50" s="30"/>
      <c r="D50" s="36"/>
      <c r="E50" s="31"/>
      <c r="F50" s="10"/>
      <c r="G50" s="10"/>
      <c r="H50" s="10"/>
      <c r="I50" s="10"/>
      <c r="J50" s="30"/>
      <c r="K50" s="27"/>
      <c r="L50" s="9">
        <f>(IF(F50=Input!$O$4,'Revision Entry'!H50*Input!$P$4,(IF(F50=Input!$O$5,'Revision Entry'!H50*Input!$P$5,IF(F50=Input!$O$6,'Revision Entry'!H50*Input!$P$6,(IF(F50=Input!$O$7,'Revision Entry'!H50*Input!$P$7)))))))+(IF(G50=Input!$S$4,'Revision Entry'!I50*Input!$T$4,(IF(G50=Input!$S$5,'Revision Entry'!I50*Input!$T$5,IF(G50=Input!$S$6,'Revision Entry'!I50*Input!$T$6,(IF(G50=Input!$S$7,'Revision Entry'!I50*Input!$T$7)))))))</f>
        <v>0</v>
      </c>
      <c r="M50" s="32">
        <f t="shared" si="0"/>
        <v>0</v>
      </c>
    </row>
    <row r="51" spans="1:13" ht="15" x14ac:dyDescent="0.2">
      <c r="A51" s="11">
        <v>53</v>
      </c>
      <c r="B51" s="30"/>
      <c r="C51" s="30"/>
      <c r="D51" s="36"/>
      <c r="E51" s="31"/>
      <c r="F51" s="10"/>
      <c r="G51" s="10"/>
      <c r="H51" s="10"/>
      <c r="I51" s="10"/>
      <c r="J51" s="30"/>
      <c r="K51" s="27"/>
      <c r="L51" s="9">
        <f>(IF(F51=Input!$O$4,'Revision Entry'!H51*Input!$P$4,(IF(F51=Input!$O$5,'Revision Entry'!H51*Input!$P$5,IF(F51=Input!$O$6,'Revision Entry'!H51*Input!$P$6,(IF(F51=Input!$O$7,'Revision Entry'!H51*Input!$P$7)))))))+(IF(G51=Input!$S$4,'Revision Entry'!I51*Input!$T$4,(IF(G51=Input!$S$5,'Revision Entry'!I51*Input!$T$5,IF(G51=Input!$S$6,'Revision Entry'!I51*Input!$T$6,(IF(G51=Input!$S$7,'Revision Entry'!I51*Input!$T$7)))))))</f>
        <v>0</v>
      </c>
      <c r="M51" s="32">
        <f t="shared" si="0"/>
        <v>0</v>
      </c>
    </row>
    <row r="52" spans="1:13" ht="15" x14ac:dyDescent="0.2">
      <c r="A52" s="11">
        <v>54</v>
      </c>
      <c r="B52" s="30"/>
      <c r="C52" s="30"/>
      <c r="D52" s="36"/>
      <c r="E52" s="31"/>
      <c r="F52" s="10"/>
      <c r="G52" s="10"/>
      <c r="H52" s="10"/>
      <c r="I52" s="10"/>
      <c r="J52" s="30"/>
      <c r="K52" s="27"/>
      <c r="L52" s="9">
        <f>(IF(F52=Input!$O$4,'Revision Entry'!H52*Input!$P$4,(IF(F52=Input!$O$5,'Revision Entry'!H52*Input!$P$5,IF(F52=Input!$O$6,'Revision Entry'!H52*Input!$P$6,(IF(F52=Input!$O$7,'Revision Entry'!H52*Input!$P$7)))))))+(IF(G52=Input!$S$4,'Revision Entry'!I52*Input!$T$4,(IF(G52=Input!$S$5,'Revision Entry'!I52*Input!$T$5,IF(G52=Input!$S$6,'Revision Entry'!I52*Input!$T$6,(IF(G52=Input!$S$7,'Revision Entry'!I52*Input!$T$7)))))))</f>
        <v>0</v>
      </c>
      <c r="M52" s="32">
        <f t="shared" si="0"/>
        <v>0</v>
      </c>
    </row>
    <row r="53" spans="1:13" ht="15" x14ac:dyDescent="0.2">
      <c r="A53" s="11">
        <v>55</v>
      </c>
      <c r="B53" s="30"/>
      <c r="C53" s="30"/>
      <c r="D53" s="36"/>
      <c r="E53" s="31"/>
      <c r="F53" s="10"/>
      <c r="G53" s="10"/>
      <c r="H53" s="10"/>
      <c r="I53" s="10"/>
      <c r="J53" s="30"/>
      <c r="K53" s="27"/>
      <c r="L53" s="9">
        <f>(IF(F53=Input!$O$4,'Revision Entry'!H53*Input!$P$4,(IF(F53=Input!$O$5,'Revision Entry'!H53*Input!$P$5,IF(F53=Input!$O$6,'Revision Entry'!H53*Input!$P$6,(IF(F53=Input!$O$7,'Revision Entry'!H53*Input!$P$7)))))))+(IF(G53=Input!$S$4,'Revision Entry'!I53*Input!$T$4,(IF(G53=Input!$S$5,'Revision Entry'!I53*Input!$T$5,IF(G53=Input!$S$6,'Revision Entry'!I53*Input!$T$6,(IF(G53=Input!$S$7,'Revision Entry'!I53*Input!$T$7)))))))</f>
        <v>0</v>
      </c>
      <c r="M53" s="32">
        <f t="shared" si="0"/>
        <v>0</v>
      </c>
    </row>
    <row r="54" spans="1:13" ht="15" x14ac:dyDescent="0.2">
      <c r="A54" s="11">
        <v>56</v>
      </c>
      <c r="B54" s="30"/>
      <c r="C54" s="30"/>
      <c r="D54" s="36"/>
      <c r="E54" s="31"/>
      <c r="F54" s="10"/>
      <c r="G54" s="10"/>
      <c r="H54" s="10"/>
      <c r="I54" s="10"/>
      <c r="J54" s="30"/>
      <c r="K54" s="27"/>
      <c r="L54" s="9">
        <f>(IF(F54=Input!$O$4,'Revision Entry'!H54*Input!$P$4,(IF(F54=Input!$O$5,'Revision Entry'!H54*Input!$P$5,IF(F54=Input!$O$6,'Revision Entry'!H54*Input!$P$6,(IF(F54=Input!$O$7,'Revision Entry'!H54*Input!$P$7)))))))+(IF(G54=Input!$S$4,'Revision Entry'!I54*Input!$T$4,(IF(G54=Input!$S$5,'Revision Entry'!I54*Input!$T$5,IF(G54=Input!$S$6,'Revision Entry'!I54*Input!$T$6,(IF(G54=Input!$S$7,'Revision Entry'!I54*Input!$T$7)))))))</f>
        <v>0</v>
      </c>
      <c r="M54" s="32">
        <f t="shared" si="0"/>
        <v>0</v>
      </c>
    </row>
    <row r="55" spans="1:13" ht="15" x14ac:dyDescent="0.2">
      <c r="A55" s="11">
        <v>57</v>
      </c>
      <c r="B55" s="30"/>
      <c r="C55" s="30"/>
      <c r="D55" s="36"/>
      <c r="E55" s="31"/>
      <c r="F55" s="10"/>
      <c r="G55" s="10"/>
      <c r="H55" s="10"/>
      <c r="I55" s="10"/>
      <c r="J55" s="30"/>
      <c r="K55" s="27"/>
      <c r="L55" s="9">
        <f>(IF(F55=Input!$O$4,'Revision Entry'!H55*Input!$P$4,(IF(F55=Input!$O$5,'Revision Entry'!H55*Input!$P$5,IF(F55=Input!$O$6,'Revision Entry'!H55*Input!$P$6,(IF(F55=Input!$O$7,'Revision Entry'!H55*Input!$P$7)))))))+(IF(G55=Input!$S$4,'Revision Entry'!I55*Input!$T$4,(IF(G55=Input!$S$5,'Revision Entry'!I55*Input!$T$5,IF(G55=Input!$S$6,'Revision Entry'!I55*Input!$T$6,(IF(G55=Input!$S$7,'Revision Entry'!I55*Input!$T$7)))))))</f>
        <v>0</v>
      </c>
      <c r="M55" s="32">
        <f t="shared" si="0"/>
        <v>0</v>
      </c>
    </row>
    <row r="56" spans="1:13" ht="15" x14ac:dyDescent="0.2">
      <c r="A56" s="11">
        <v>58</v>
      </c>
      <c r="B56" s="30"/>
      <c r="C56" s="30"/>
      <c r="D56" s="36"/>
      <c r="E56" s="31"/>
      <c r="F56" s="10"/>
      <c r="G56" s="10"/>
      <c r="H56" s="10"/>
      <c r="I56" s="10"/>
      <c r="J56" s="30"/>
      <c r="K56" s="27"/>
      <c r="L56" s="9">
        <f>(IF(F56=Input!$O$4,'Revision Entry'!H56*Input!$P$4,(IF(F56=Input!$O$5,'Revision Entry'!H56*Input!$P$5,IF(F56=Input!$O$6,'Revision Entry'!H56*Input!$P$6,(IF(F56=Input!$O$7,'Revision Entry'!H56*Input!$P$7)))))))+(IF(G56=Input!$S$4,'Revision Entry'!I56*Input!$T$4,(IF(G56=Input!$S$5,'Revision Entry'!I56*Input!$T$5,IF(G56=Input!$S$6,'Revision Entry'!I56*Input!$T$6,(IF(G56=Input!$S$7,'Revision Entry'!I56*Input!$T$7)))))))</f>
        <v>0</v>
      </c>
      <c r="M56" s="32">
        <f t="shared" si="0"/>
        <v>0</v>
      </c>
    </row>
    <row r="57" spans="1:13" ht="15" x14ac:dyDescent="0.2">
      <c r="A57" s="11">
        <v>59</v>
      </c>
      <c r="B57" s="30"/>
      <c r="C57" s="30"/>
      <c r="D57" s="36"/>
      <c r="E57" s="31"/>
      <c r="F57" s="10"/>
      <c r="G57" s="10"/>
      <c r="H57" s="10"/>
      <c r="I57" s="10"/>
      <c r="J57" s="30"/>
      <c r="K57" s="27"/>
      <c r="L57" s="9">
        <f>(IF(F57=Input!$O$4,'Revision Entry'!H57*Input!$P$4,(IF(F57=Input!$O$5,'Revision Entry'!H57*Input!$P$5,IF(F57=Input!$O$6,'Revision Entry'!H57*Input!$P$6,(IF(F57=Input!$O$7,'Revision Entry'!H57*Input!$P$7)))))))+(IF(G57=Input!$S$4,'Revision Entry'!I57*Input!$T$4,(IF(G57=Input!$S$5,'Revision Entry'!I57*Input!$T$5,IF(G57=Input!$S$6,'Revision Entry'!I57*Input!$T$6,(IF(G57=Input!$S$7,'Revision Entry'!I57*Input!$T$7)))))))</f>
        <v>0</v>
      </c>
      <c r="M57" s="32">
        <f t="shared" si="0"/>
        <v>0</v>
      </c>
    </row>
    <row r="58" spans="1:13" ht="15" x14ac:dyDescent="0.2">
      <c r="A58" s="11">
        <v>60</v>
      </c>
      <c r="B58" s="30"/>
      <c r="C58" s="30"/>
      <c r="D58" s="36"/>
      <c r="E58" s="31"/>
      <c r="F58" s="10"/>
      <c r="G58" s="10"/>
      <c r="H58" s="10"/>
      <c r="I58" s="10"/>
      <c r="J58" s="30"/>
      <c r="K58" s="27"/>
      <c r="L58" s="9">
        <f>(IF(F58=Input!$O$4,'Revision Entry'!H58*Input!$P$4,(IF(F58=Input!$O$5,'Revision Entry'!H58*Input!$P$5,IF(F58=Input!$O$6,'Revision Entry'!H58*Input!$P$6,(IF(F58=Input!$O$7,'Revision Entry'!H58*Input!$P$7)))))))+(IF(G58=Input!$S$4,'Revision Entry'!I58*Input!$T$4,(IF(G58=Input!$S$5,'Revision Entry'!I58*Input!$T$5,IF(G58=Input!$S$6,'Revision Entry'!I58*Input!$T$6,(IF(G58=Input!$S$7,'Revision Entry'!I58*Input!$T$7)))))))</f>
        <v>0</v>
      </c>
      <c r="M58" s="32">
        <f t="shared" si="0"/>
        <v>0</v>
      </c>
    </row>
    <row r="59" spans="1:13" ht="15" x14ac:dyDescent="0.2">
      <c r="A59" s="11">
        <v>61</v>
      </c>
      <c r="B59" s="30"/>
      <c r="C59" s="30"/>
      <c r="D59" s="36"/>
      <c r="E59" s="31"/>
      <c r="F59" s="10"/>
      <c r="G59" s="10"/>
      <c r="H59" s="10"/>
      <c r="I59" s="10"/>
      <c r="J59" s="30"/>
      <c r="K59" s="27"/>
      <c r="L59" s="9">
        <f>(IF(F59=Input!$O$4,'Revision Entry'!H59*Input!$P$4,(IF(F59=Input!$O$5,'Revision Entry'!H59*Input!$P$5,IF(F59=Input!$O$6,'Revision Entry'!H59*Input!$P$6,(IF(F59=Input!$O$7,'Revision Entry'!H59*Input!$P$7)))))))+(IF(G59=Input!$S$4,'Revision Entry'!I59*Input!$T$4,(IF(G59=Input!$S$5,'Revision Entry'!I59*Input!$T$5,IF(G59=Input!$S$6,'Revision Entry'!I59*Input!$T$6,(IF(G59=Input!$S$7,'Revision Entry'!I59*Input!$T$7)))))))</f>
        <v>0</v>
      </c>
      <c r="M59" s="32">
        <f t="shared" si="0"/>
        <v>0</v>
      </c>
    </row>
    <row r="60" spans="1:13" ht="15" x14ac:dyDescent="0.2">
      <c r="A60" s="11">
        <v>62</v>
      </c>
      <c r="B60" s="30"/>
      <c r="C60" s="30"/>
      <c r="D60" s="36"/>
      <c r="E60" s="31"/>
      <c r="F60" s="10"/>
      <c r="G60" s="10"/>
      <c r="H60" s="10"/>
      <c r="I60" s="10"/>
      <c r="J60" s="30"/>
      <c r="K60" s="27"/>
      <c r="L60" s="9">
        <f>(IF(F60=Input!$O$4,'Revision Entry'!H60*Input!$P$4,(IF(F60=Input!$O$5,'Revision Entry'!H60*Input!$P$5,IF(F60=Input!$O$6,'Revision Entry'!H60*Input!$P$6,(IF(F60=Input!$O$7,'Revision Entry'!H60*Input!$P$7)))))))+(IF(G60=Input!$S$4,'Revision Entry'!I60*Input!$T$4,(IF(G60=Input!$S$5,'Revision Entry'!I60*Input!$T$5,IF(G60=Input!$S$6,'Revision Entry'!I60*Input!$T$6,(IF(G60=Input!$S$7,'Revision Entry'!I60*Input!$T$7)))))))</f>
        <v>0</v>
      </c>
      <c r="M60" s="32">
        <f t="shared" si="0"/>
        <v>0</v>
      </c>
    </row>
    <row r="61" spans="1:13" ht="15" x14ac:dyDescent="0.2">
      <c r="A61" s="11">
        <v>63</v>
      </c>
      <c r="B61" s="30"/>
      <c r="C61" s="30"/>
      <c r="D61" s="36"/>
      <c r="E61" s="31"/>
      <c r="F61" s="10"/>
      <c r="G61" s="10"/>
      <c r="H61" s="10"/>
      <c r="I61" s="10"/>
      <c r="J61" s="30"/>
      <c r="K61" s="27"/>
      <c r="L61" s="9">
        <f>(IF(F61=Input!$O$4,'Revision Entry'!H61*Input!$P$4,(IF(F61=Input!$O$5,'Revision Entry'!H61*Input!$P$5,IF(F61=Input!$O$6,'Revision Entry'!H61*Input!$P$6,(IF(F61=Input!$O$7,'Revision Entry'!H61*Input!$P$7)))))))+(IF(G61=Input!$S$4,'Revision Entry'!I61*Input!$T$4,(IF(G61=Input!$S$5,'Revision Entry'!I61*Input!$T$5,IF(G61=Input!$S$6,'Revision Entry'!I61*Input!$T$6,(IF(G61=Input!$S$7,'Revision Entry'!I61*Input!$T$7)))))))</f>
        <v>0</v>
      </c>
      <c r="M61" s="32">
        <f t="shared" si="0"/>
        <v>0</v>
      </c>
    </row>
    <row r="62" spans="1:13" ht="15" x14ac:dyDescent="0.2">
      <c r="A62" s="11">
        <v>64</v>
      </c>
      <c r="B62" s="30"/>
      <c r="C62" s="30"/>
      <c r="D62" s="36"/>
      <c r="E62" s="31"/>
      <c r="F62" s="10"/>
      <c r="G62" s="10"/>
      <c r="H62" s="10"/>
      <c r="I62" s="10"/>
      <c r="J62" s="30"/>
      <c r="K62" s="27"/>
      <c r="L62" s="9">
        <f>(IF(F62=Input!$O$4,'Revision Entry'!H62*Input!$P$4,(IF(F62=Input!$O$5,'Revision Entry'!H62*Input!$P$5,IF(F62=Input!$O$6,'Revision Entry'!H62*Input!$P$6,(IF(F62=Input!$O$7,'Revision Entry'!H62*Input!$P$7)))))))+(IF(G62=Input!$S$4,'Revision Entry'!I62*Input!$T$4,(IF(G62=Input!$S$5,'Revision Entry'!I62*Input!$T$5,IF(G62=Input!$S$6,'Revision Entry'!I62*Input!$T$6,(IF(G62=Input!$S$7,'Revision Entry'!I62*Input!$T$7)))))))</f>
        <v>0</v>
      </c>
      <c r="M62" s="32">
        <f t="shared" ref="M62:M92" si="2">L62*26</f>
        <v>0</v>
      </c>
    </row>
    <row r="63" spans="1:13" ht="15" x14ac:dyDescent="0.2">
      <c r="A63" s="11">
        <v>65</v>
      </c>
      <c r="B63" s="30"/>
      <c r="C63" s="30"/>
      <c r="D63" s="36"/>
      <c r="E63" s="31"/>
      <c r="F63" s="10"/>
      <c r="G63" s="10"/>
      <c r="H63" s="10"/>
      <c r="I63" s="10"/>
      <c r="J63" s="30"/>
      <c r="K63" s="27"/>
      <c r="L63" s="9">
        <f>(IF(F63=Input!$O$4,'Revision Entry'!H63*Input!$P$4,(IF(F63=Input!$O$5,'Revision Entry'!H63*Input!$P$5,IF(F63=Input!$O$6,'Revision Entry'!H63*Input!$P$6,(IF(F63=Input!$O$7,'Revision Entry'!H63*Input!$P$7)))))))+(IF(G63=Input!$S$4,'Revision Entry'!I63*Input!$T$4,(IF(G63=Input!$S$5,'Revision Entry'!I63*Input!$T$5,IF(G63=Input!$S$6,'Revision Entry'!I63*Input!$T$6,(IF(G63=Input!$S$7,'Revision Entry'!I63*Input!$T$7)))))))</f>
        <v>0</v>
      </c>
      <c r="M63" s="32">
        <f t="shared" si="2"/>
        <v>0</v>
      </c>
    </row>
    <row r="64" spans="1:13" ht="15" x14ac:dyDescent="0.2">
      <c r="A64" s="11">
        <v>66</v>
      </c>
      <c r="B64" s="30"/>
      <c r="C64" s="30"/>
      <c r="D64" s="36"/>
      <c r="E64" s="31"/>
      <c r="F64" s="10"/>
      <c r="G64" s="10"/>
      <c r="H64" s="10"/>
      <c r="I64" s="10"/>
      <c r="J64" s="30"/>
      <c r="K64" s="27"/>
      <c r="L64" s="9">
        <f>(IF(F64=Input!$O$4,'Revision Entry'!H64*Input!$P$4,(IF(F64=Input!$O$5,'Revision Entry'!H64*Input!$P$5,IF(F64=Input!$O$6,'Revision Entry'!H64*Input!$P$6,(IF(F64=Input!$O$7,'Revision Entry'!H64*Input!$P$7)))))))+(IF(G64=Input!$S$4,'Revision Entry'!I64*Input!$T$4,(IF(G64=Input!$S$5,'Revision Entry'!I64*Input!$T$5,IF(G64=Input!$S$6,'Revision Entry'!I64*Input!$T$6,(IF(G64=Input!$S$7,'Revision Entry'!I64*Input!$T$7)))))))</f>
        <v>0</v>
      </c>
      <c r="M64" s="32">
        <f t="shared" si="2"/>
        <v>0</v>
      </c>
    </row>
    <row r="65" spans="1:13" ht="15" x14ac:dyDescent="0.2">
      <c r="A65" s="11">
        <v>67</v>
      </c>
      <c r="B65" s="30"/>
      <c r="C65" s="30"/>
      <c r="D65" s="36"/>
      <c r="E65" s="31"/>
      <c r="F65" s="10"/>
      <c r="G65" s="10"/>
      <c r="H65" s="10"/>
      <c r="I65" s="10"/>
      <c r="J65" s="30"/>
      <c r="K65" s="27"/>
      <c r="L65" s="9">
        <f>(IF(F65=Input!$O$4,'Revision Entry'!H65*Input!$P$4,(IF(F65=Input!$O$5,'Revision Entry'!H65*Input!$P$5,IF(F65=Input!$O$6,'Revision Entry'!H65*Input!$P$6,(IF(F65=Input!$O$7,'Revision Entry'!H65*Input!$P$7)))))))+(IF(G65=Input!$S$4,'Revision Entry'!I65*Input!$T$4,(IF(G65=Input!$S$5,'Revision Entry'!I65*Input!$T$5,IF(G65=Input!$S$6,'Revision Entry'!I65*Input!$T$6,(IF(G65=Input!$S$7,'Revision Entry'!I65*Input!$T$7)))))))</f>
        <v>0</v>
      </c>
      <c r="M65" s="32">
        <f t="shared" si="2"/>
        <v>0</v>
      </c>
    </row>
    <row r="66" spans="1:13" ht="15" x14ac:dyDescent="0.2">
      <c r="A66" s="11">
        <v>68</v>
      </c>
      <c r="B66" s="30"/>
      <c r="C66" s="30"/>
      <c r="D66" s="36"/>
      <c r="E66" s="31"/>
      <c r="F66" s="10"/>
      <c r="G66" s="10"/>
      <c r="H66" s="10"/>
      <c r="I66" s="10"/>
      <c r="J66" s="30"/>
      <c r="K66" s="27"/>
      <c r="L66" s="9">
        <f>(IF(F66=Input!$O$4,'Revision Entry'!H66*Input!$P$4,(IF(F66=Input!$O$5,'Revision Entry'!H66*Input!$P$5,IF(F66=Input!$O$6,'Revision Entry'!H66*Input!$P$6,(IF(F66=Input!$O$7,'Revision Entry'!H66*Input!$P$7)))))))+(IF(G66=Input!$S$4,'Revision Entry'!I66*Input!$T$4,(IF(G66=Input!$S$5,'Revision Entry'!I66*Input!$T$5,IF(G66=Input!$S$6,'Revision Entry'!I66*Input!$T$6,(IF(G66=Input!$S$7,'Revision Entry'!I66*Input!$T$7)))))))</f>
        <v>0</v>
      </c>
      <c r="M66" s="32">
        <f t="shared" si="2"/>
        <v>0</v>
      </c>
    </row>
    <row r="67" spans="1:13" ht="15" x14ac:dyDescent="0.2">
      <c r="A67" s="11">
        <v>69</v>
      </c>
      <c r="B67" s="30"/>
      <c r="C67" s="30"/>
      <c r="D67" s="36"/>
      <c r="E67" s="31"/>
      <c r="F67" s="10"/>
      <c r="G67" s="10"/>
      <c r="H67" s="10"/>
      <c r="I67" s="10"/>
      <c r="J67" s="30"/>
      <c r="K67" s="27"/>
      <c r="L67" s="9">
        <f>(IF(F67=Input!$O$4,'Revision Entry'!H67*Input!$P$4,(IF(F67=Input!$O$5,'Revision Entry'!H67*Input!$P$5,IF(F67=Input!$O$6,'Revision Entry'!H67*Input!$P$6,(IF(F67=Input!$O$7,'Revision Entry'!H67*Input!$P$7)))))))+(IF(G67=Input!$S$4,'Revision Entry'!I67*Input!$T$4,(IF(G67=Input!$S$5,'Revision Entry'!I67*Input!$T$5,IF(G67=Input!$S$6,'Revision Entry'!I67*Input!$T$6,(IF(G67=Input!$S$7,'Revision Entry'!I67*Input!$T$7)))))))</f>
        <v>0</v>
      </c>
      <c r="M67" s="32">
        <f t="shared" si="2"/>
        <v>0</v>
      </c>
    </row>
    <row r="68" spans="1:13" ht="15" x14ac:dyDescent="0.2">
      <c r="A68" s="11">
        <v>70</v>
      </c>
      <c r="B68" s="30"/>
      <c r="C68" s="30"/>
      <c r="D68" s="36"/>
      <c r="E68" s="31"/>
      <c r="F68" s="10"/>
      <c r="G68" s="10"/>
      <c r="H68" s="10"/>
      <c r="I68" s="10"/>
      <c r="J68" s="30"/>
      <c r="K68" s="27"/>
      <c r="L68" s="9">
        <f>(IF(F68=Input!$O$4,'Revision Entry'!H68*Input!$P$4,(IF(F68=Input!$O$5,'Revision Entry'!H68*Input!$P$5,IF(F68=Input!$O$6,'Revision Entry'!H68*Input!$P$6,(IF(F68=Input!$O$7,'Revision Entry'!H68*Input!$P$7)))))))+(IF(G68=Input!$S$4,'Revision Entry'!I68*Input!$T$4,(IF(G68=Input!$S$5,'Revision Entry'!I68*Input!$T$5,IF(G68=Input!$S$6,'Revision Entry'!I68*Input!$T$6,(IF(G68=Input!$S$7,'Revision Entry'!I68*Input!$T$7)))))))</f>
        <v>0</v>
      </c>
      <c r="M68" s="32">
        <f t="shared" si="2"/>
        <v>0</v>
      </c>
    </row>
    <row r="69" spans="1:13" ht="15" x14ac:dyDescent="0.2">
      <c r="A69" s="11">
        <v>71</v>
      </c>
      <c r="B69" s="30"/>
      <c r="C69" s="30"/>
      <c r="D69" s="36"/>
      <c r="E69" s="31"/>
      <c r="F69" s="10"/>
      <c r="G69" s="10"/>
      <c r="H69" s="10"/>
      <c r="I69" s="10"/>
      <c r="J69" s="30"/>
      <c r="K69" s="27"/>
      <c r="L69" s="9">
        <f>(IF(F69=Input!$O$4,'Revision Entry'!H69*Input!$P$4,(IF(F69=Input!$O$5,'Revision Entry'!H69*Input!$P$5,IF(F69=Input!$O$6,'Revision Entry'!H69*Input!$P$6,(IF(F69=Input!$O$7,'Revision Entry'!H69*Input!$P$7)))))))+(IF(G69=Input!$S$4,'Revision Entry'!I69*Input!$T$4,(IF(G69=Input!$S$5,'Revision Entry'!I69*Input!$T$5,IF(G69=Input!$S$6,'Revision Entry'!I69*Input!$T$6,(IF(G69=Input!$S$7,'Revision Entry'!I69*Input!$T$7)))))))</f>
        <v>0</v>
      </c>
      <c r="M69" s="32">
        <f t="shared" si="2"/>
        <v>0</v>
      </c>
    </row>
    <row r="70" spans="1:13" ht="15" x14ac:dyDescent="0.2">
      <c r="A70" s="11">
        <v>72</v>
      </c>
      <c r="B70" s="30"/>
      <c r="C70" s="30"/>
      <c r="D70" s="36"/>
      <c r="E70" s="31"/>
      <c r="F70" s="10"/>
      <c r="G70" s="10"/>
      <c r="H70" s="10"/>
      <c r="I70" s="10"/>
      <c r="J70" s="30"/>
      <c r="K70" s="27"/>
      <c r="L70" s="9">
        <f>(IF(F70=Input!$O$4,'Revision Entry'!H70*Input!$P$4,(IF(F70=Input!$O$5,'Revision Entry'!H70*Input!$P$5,IF(F70=Input!$O$6,'Revision Entry'!H70*Input!$P$6,(IF(F70=Input!$O$7,'Revision Entry'!H70*Input!$P$7)))))))+(IF(G70=Input!$S$4,'Revision Entry'!I70*Input!$T$4,(IF(G70=Input!$S$5,'Revision Entry'!I70*Input!$T$5,IF(G70=Input!$S$6,'Revision Entry'!I70*Input!$T$6,(IF(G70=Input!$S$7,'Revision Entry'!I70*Input!$T$7)))))))</f>
        <v>0</v>
      </c>
      <c r="M70" s="32">
        <f t="shared" si="2"/>
        <v>0</v>
      </c>
    </row>
    <row r="71" spans="1:13" ht="15" x14ac:dyDescent="0.2">
      <c r="A71" s="11">
        <v>73</v>
      </c>
      <c r="B71" s="30"/>
      <c r="C71" s="30"/>
      <c r="D71" s="36"/>
      <c r="E71" s="31"/>
      <c r="F71" s="10"/>
      <c r="G71" s="10"/>
      <c r="H71" s="10"/>
      <c r="I71" s="10"/>
      <c r="J71" s="30"/>
      <c r="K71" s="27"/>
      <c r="L71" s="9">
        <f>(IF(F71=Input!$O$4,'Revision Entry'!H71*Input!$P$4,(IF(F71=Input!$O$5,'Revision Entry'!H71*Input!$P$5,IF(F71=Input!$O$6,'Revision Entry'!H71*Input!$P$6,(IF(F71=Input!$O$7,'Revision Entry'!H71*Input!$P$7)))))))+(IF(G71=Input!$S$4,'Revision Entry'!I71*Input!$T$4,(IF(G71=Input!$S$5,'Revision Entry'!I71*Input!$T$5,IF(G71=Input!$S$6,'Revision Entry'!I71*Input!$T$6,(IF(G71=Input!$S$7,'Revision Entry'!I71*Input!$T$7)))))))</f>
        <v>0</v>
      </c>
      <c r="M71" s="32">
        <f t="shared" si="2"/>
        <v>0</v>
      </c>
    </row>
    <row r="72" spans="1:13" ht="15" x14ac:dyDescent="0.2">
      <c r="A72" s="11">
        <v>74</v>
      </c>
      <c r="B72" s="30"/>
      <c r="C72" s="30"/>
      <c r="D72" s="36"/>
      <c r="E72" s="31"/>
      <c r="F72" s="10"/>
      <c r="G72" s="10"/>
      <c r="H72" s="10"/>
      <c r="I72" s="10"/>
      <c r="J72" s="30"/>
      <c r="K72" s="27"/>
      <c r="L72" s="9">
        <f>(IF(F72=Input!$O$4,'Revision Entry'!H72*Input!$P$4,(IF(F72=Input!$O$5,'Revision Entry'!H72*Input!$P$5,IF(F72=Input!$O$6,'Revision Entry'!H72*Input!$P$6,(IF(F72=Input!$O$7,'Revision Entry'!H72*Input!$P$7)))))))+(IF(G72=Input!$S$4,'Revision Entry'!I72*Input!$T$4,(IF(G72=Input!$S$5,'Revision Entry'!I72*Input!$T$5,IF(G72=Input!$S$6,'Revision Entry'!I72*Input!$T$6,(IF(G72=Input!$S$7,'Revision Entry'!I72*Input!$T$7)))))))</f>
        <v>0</v>
      </c>
      <c r="M72" s="32">
        <f t="shared" si="2"/>
        <v>0</v>
      </c>
    </row>
    <row r="73" spans="1:13" ht="15" x14ac:dyDescent="0.2">
      <c r="A73" s="11">
        <v>75</v>
      </c>
      <c r="B73" s="30"/>
      <c r="C73" s="30"/>
      <c r="D73" s="31"/>
      <c r="E73" s="31"/>
      <c r="F73" s="10"/>
      <c r="G73" s="10"/>
      <c r="H73" s="10"/>
      <c r="I73" s="10"/>
      <c r="J73" s="30"/>
      <c r="K73" s="27"/>
      <c r="L73" s="9">
        <f>(IF(F73=Input!$O$4,'Revision Entry'!H73*Input!$P$4,(IF(F73=Input!$O$5,'Revision Entry'!H73*Input!$P$5,IF(F73=Input!$O$6,'Revision Entry'!H73*Input!$P$6,(IF(F73=Input!$O$7,'Revision Entry'!H73*Input!$P$7)))))))+(IF(G73=Input!$S$4,'Revision Entry'!I73*Input!$T$4,(IF(G73=Input!$S$5,'Revision Entry'!I73*Input!$T$5,IF(G73=Input!$S$6,'Revision Entry'!I73*Input!$T$6,(IF(G73=Input!$S$7,'Revision Entry'!I73*Input!$T$7)))))))</f>
        <v>0</v>
      </c>
      <c r="M73" s="32">
        <f t="shared" si="2"/>
        <v>0</v>
      </c>
    </row>
    <row r="74" spans="1:13" ht="15" x14ac:dyDescent="0.2">
      <c r="A74" s="11">
        <v>76</v>
      </c>
      <c r="B74" s="30"/>
      <c r="C74" s="30"/>
      <c r="D74" s="36"/>
      <c r="E74" s="31"/>
      <c r="F74" s="10"/>
      <c r="G74" s="10"/>
      <c r="H74" s="10"/>
      <c r="I74" s="10"/>
      <c r="J74" s="30"/>
      <c r="K74" s="27"/>
      <c r="L74" s="9">
        <f>(IF(F74=Input!$O$4,'Revision Entry'!H74*Input!$P$4,(IF(F74=Input!$O$5,'Revision Entry'!H74*Input!$P$5,IF(F74=Input!$O$6,'Revision Entry'!H74*Input!$P$6,(IF(F74=Input!$O$7,'Revision Entry'!H74*Input!$P$7)))))))+(IF(G74=Input!$S$4,'Revision Entry'!I74*Input!$T$4,(IF(G74=Input!$S$5,'Revision Entry'!I74*Input!$T$5,IF(G74=Input!$S$6,'Revision Entry'!I74*Input!$T$6,(IF(G74=Input!$S$7,'Revision Entry'!I74*Input!$T$7)))))))</f>
        <v>0</v>
      </c>
      <c r="M74" s="32">
        <f t="shared" si="2"/>
        <v>0</v>
      </c>
    </row>
    <row r="75" spans="1:13" ht="15" x14ac:dyDescent="0.2">
      <c r="A75" s="11">
        <v>77</v>
      </c>
      <c r="B75" s="30"/>
      <c r="C75" s="30"/>
      <c r="D75" s="36"/>
      <c r="E75" s="31"/>
      <c r="F75" s="10"/>
      <c r="G75" s="10"/>
      <c r="H75" s="10"/>
      <c r="I75" s="10"/>
      <c r="J75" s="30"/>
      <c r="K75" s="27"/>
      <c r="L75" s="9">
        <f>(IF(F75=Input!$O$4,'Revision Entry'!H75*Input!$P$4,(IF(F75=Input!$O$5,'Revision Entry'!H75*Input!$P$5,IF(F75=Input!$O$6,'Revision Entry'!H75*Input!$P$6,(IF(F75=Input!$O$7,'Revision Entry'!H75*Input!$P$7)))))))+(IF(G75=Input!$S$4,'Revision Entry'!I75*Input!$T$4,(IF(G75=Input!$S$5,'Revision Entry'!I75*Input!$T$5,IF(G75=Input!$S$6,'Revision Entry'!I75*Input!$T$6,(IF(G75=Input!$S$7,'Revision Entry'!I75*Input!$T$7)))))))</f>
        <v>0</v>
      </c>
      <c r="M75" s="32">
        <f t="shared" si="2"/>
        <v>0</v>
      </c>
    </row>
    <row r="76" spans="1:13" ht="15" x14ac:dyDescent="0.2">
      <c r="A76" s="11">
        <v>78</v>
      </c>
      <c r="B76" s="30"/>
      <c r="C76" s="30"/>
      <c r="D76" s="36"/>
      <c r="E76" s="31"/>
      <c r="F76" s="10"/>
      <c r="G76" s="10"/>
      <c r="H76" s="10"/>
      <c r="I76" s="10"/>
      <c r="J76" s="30"/>
      <c r="K76" s="27"/>
      <c r="L76" s="9">
        <f>(IF(F76=Input!$O$4,'Revision Entry'!H76*Input!$P$4,(IF(F76=Input!$O$5,'Revision Entry'!H76*Input!$P$5,IF(F76=Input!$O$6,'Revision Entry'!H76*Input!$P$6,(IF(F76=Input!$O$7,'Revision Entry'!H76*Input!$P$7)))))))+(IF(G76=Input!$S$4,'Revision Entry'!I76*Input!$T$4,(IF(G76=Input!$S$5,'Revision Entry'!I76*Input!$T$5,IF(G76=Input!$S$6,'Revision Entry'!I76*Input!$T$6,(IF(G76=Input!$S$7,'Revision Entry'!I76*Input!$T$7)))))))</f>
        <v>0</v>
      </c>
      <c r="M76" s="32">
        <f t="shared" si="2"/>
        <v>0</v>
      </c>
    </row>
    <row r="77" spans="1:13" ht="15" x14ac:dyDescent="0.2">
      <c r="A77" s="11">
        <v>79</v>
      </c>
      <c r="B77" s="30"/>
      <c r="C77" s="30"/>
      <c r="D77" s="36"/>
      <c r="E77" s="31"/>
      <c r="F77" s="10"/>
      <c r="G77" s="10"/>
      <c r="H77" s="10"/>
      <c r="I77" s="10"/>
      <c r="J77" s="30"/>
      <c r="K77" s="27"/>
      <c r="L77" s="9">
        <f>(IF(F77=Input!$O$4,'Revision Entry'!H77*Input!$P$4,(IF(F77=Input!$O$5,'Revision Entry'!H77*Input!$P$5,IF(F77=Input!$O$6,'Revision Entry'!H77*Input!$P$6,(IF(F77=Input!$O$7,'Revision Entry'!H77*Input!$P$7)))))))+(IF(G77=Input!$S$4,'Revision Entry'!I77*Input!$T$4,(IF(G77=Input!$S$5,'Revision Entry'!I77*Input!$T$5,IF(G77=Input!$S$6,'Revision Entry'!I77*Input!$T$6,(IF(G77=Input!$S$7,'Revision Entry'!I77*Input!$T$7)))))))</f>
        <v>0</v>
      </c>
      <c r="M77" s="32">
        <f t="shared" si="2"/>
        <v>0</v>
      </c>
    </row>
    <row r="78" spans="1:13" ht="15" x14ac:dyDescent="0.2">
      <c r="A78" s="11">
        <v>80</v>
      </c>
      <c r="B78" s="30"/>
      <c r="C78" s="30"/>
      <c r="D78" s="36"/>
      <c r="E78" s="31"/>
      <c r="F78" s="10"/>
      <c r="G78" s="10"/>
      <c r="H78" s="10"/>
      <c r="I78" s="10"/>
      <c r="J78" s="30"/>
      <c r="K78" s="27"/>
      <c r="L78" s="9">
        <f>(IF(F78=Input!$O$4,'Revision Entry'!H78*Input!$P$4,(IF(F78=Input!$O$5,'Revision Entry'!H78*Input!$P$5,IF(F78=Input!$O$6,'Revision Entry'!H78*Input!$P$6,(IF(F78=Input!$O$7,'Revision Entry'!H78*Input!$P$7)))))))+(IF(G78=Input!$S$4,'Revision Entry'!I78*Input!$T$4,(IF(G78=Input!$S$5,'Revision Entry'!I78*Input!$T$5,IF(G78=Input!$S$6,'Revision Entry'!I78*Input!$T$6,(IF(G78=Input!$S$7,'Revision Entry'!I78*Input!$T$7)))))))</f>
        <v>0</v>
      </c>
      <c r="M78" s="32">
        <f t="shared" si="2"/>
        <v>0</v>
      </c>
    </row>
    <row r="79" spans="1:13" ht="15" x14ac:dyDescent="0.2">
      <c r="A79" s="11">
        <v>81</v>
      </c>
      <c r="B79" s="30"/>
      <c r="C79" s="30"/>
      <c r="D79" s="36"/>
      <c r="E79" s="31"/>
      <c r="F79" s="10"/>
      <c r="G79" s="10"/>
      <c r="H79" s="10"/>
      <c r="I79" s="10"/>
      <c r="J79" s="30"/>
      <c r="K79" s="27"/>
      <c r="L79" s="9">
        <f>(IF(F79=Input!$O$4,'Revision Entry'!H79*Input!$P$4,(IF(F79=Input!$O$5,'Revision Entry'!H79*Input!$P$5,IF(F79=Input!$O$6,'Revision Entry'!H79*Input!$P$6,(IF(F79=Input!$O$7,'Revision Entry'!H79*Input!$P$7)))))))+(IF(G79=Input!$S$4,'Revision Entry'!I79*Input!$T$4,(IF(G79=Input!$S$5,'Revision Entry'!I79*Input!$T$5,IF(G79=Input!$S$6,'Revision Entry'!I79*Input!$T$6,(IF(G79=Input!$S$7,'Revision Entry'!I79*Input!$T$7)))))))</f>
        <v>0</v>
      </c>
      <c r="M79" s="32">
        <f t="shared" si="2"/>
        <v>0</v>
      </c>
    </row>
    <row r="80" spans="1:13" ht="15" x14ac:dyDescent="0.2">
      <c r="A80" s="11">
        <v>82</v>
      </c>
      <c r="B80" s="30"/>
      <c r="C80" s="30"/>
      <c r="D80" s="36"/>
      <c r="E80" s="31"/>
      <c r="F80" s="10"/>
      <c r="G80" s="10"/>
      <c r="H80" s="10"/>
      <c r="I80" s="10"/>
      <c r="J80" s="30"/>
      <c r="K80" s="27"/>
      <c r="L80" s="9">
        <f>(IF(F80=Input!$O$4,'Revision Entry'!H80*Input!$P$4,(IF(F80=Input!$O$5,'Revision Entry'!H80*Input!$P$5,IF(F80=Input!$O$6,'Revision Entry'!H80*Input!$P$6,(IF(F80=Input!$O$7,'Revision Entry'!H80*Input!$P$7)))))))+(IF(G80=Input!$S$4,'Revision Entry'!I80*Input!$T$4,(IF(G80=Input!$S$5,'Revision Entry'!I80*Input!$T$5,IF(G80=Input!$S$6,'Revision Entry'!I80*Input!$T$6,(IF(G80=Input!$S$7,'Revision Entry'!I80*Input!$T$7)))))))</f>
        <v>0</v>
      </c>
      <c r="M80" s="32">
        <f t="shared" si="2"/>
        <v>0</v>
      </c>
    </row>
    <row r="81" spans="1:13" ht="15" x14ac:dyDescent="0.2">
      <c r="A81" s="11">
        <v>83</v>
      </c>
      <c r="B81" s="30"/>
      <c r="C81" s="30"/>
      <c r="D81" s="36"/>
      <c r="E81" s="31"/>
      <c r="F81" s="10"/>
      <c r="G81" s="10"/>
      <c r="H81" s="10"/>
      <c r="I81" s="10"/>
      <c r="J81" s="30"/>
      <c r="K81" s="27"/>
      <c r="L81" s="9">
        <f>(IF(F81=Input!$O$4,'Revision Entry'!H81*Input!$P$4,(IF(F81=Input!$O$5,'Revision Entry'!H81*Input!$P$5,IF(F81=Input!$O$6,'Revision Entry'!H81*Input!$P$6,(IF(F81=Input!$O$7,'Revision Entry'!H81*Input!$P$7)))))))+(IF(G81=Input!$S$4,'Revision Entry'!I81*Input!$T$4,(IF(G81=Input!$S$5,'Revision Entry'!I81*Input!$T$5,IF(G81=Input!$S$6,'Revision Entry'!I81*Input!$T$6,(IF(G81=Input!$S$7,'Revision Entry'!I81*Input!$T$7)))))))</f>
        <v>0</v>
      </c>
      <c r="M81" s="32">
        <f t="shared" si="2"/>
        <v>0</v>
      </c>
    </row>
    <row r="82" spans="1:13" ht="15" x14ac:dyDescent="0.2">
      <c r="A82" s="11">
        <v>84</v>
      </c>
      <c r="B82" s="30"/>
      <c r="C82" s="30"/>
      <c r="D82" s="36"/>
      <c r="E82" s="31"/>
      <c r="F82" s="10"/>
      <c r="G82" s="10"/>
      <c r="H82" s="10"/>
      <c r="I82" s="10"/>
      <c r="J82" s="30"/>
      <c r="K82" s="27"/>
      <c r="L82" s="9">
        <f>(IF(F82=Input!$O$4,'Revision Entry'!H82*Input!$P$4,(IF(F82=Input!$O$5,'Revision Entry'!H82*Input!$P$5,IF(F82=Input!$O$6,'Revision Entry'!H82*Input!$P$6,(IF(F82=Input!$O$7,'Revision Entry'!H82*Input!$P$7)))))))+(IF(G82=Input!$S$4,'Revision Entry'!I82*Input!$T$4,(IF(G82=Input!$S$5,'Revision Entry'!I82*Input!$T$5,IF(G82=Input!$S$6,'Revision Entry'!I82*Input!$T$6,(IF(G82=Input!$S$7,'Revision Entry'!I82*Input!$T$7)))))))</f>
        <v>0</v>
      </c>
      <c r="M82" s="32">
        <f t="shared" si="2"/>
        <v>0</v>
      </c>
    </row>
    <row r="83" spans="1:13" ht="15" x14ac:dyDescent="0.2">
      <c r="A83" s="11">
        <v>85</v>
      </c>
      <c r="B83" s="30"/>
      <c r="C83" s="30"/>
      <c r="D83" s="36"/>
      <c r="E83" s="31"/>
      <c r="F83" s="10"/>
      <c r="G83" s="10"/>
      <c r="H83" s="10"/>
      <c r="I83" s="10"/>
      <c r="J83" s="30"/>
      <c r="K83" s="27"/>
      <c r="L83" s="9">
        <f>(IF(F83=Input!$O$4,'Revision Entry'!H83*Input!$P$4,(IF(F83=Input!$O$5,'Revision Entry'!H83*Input!$P$5,IF(F83=Input!$O$6,'Revision Entry'!H83*Input!$P$6,(IF(F83=Input!$O$7,'Revision Entry'!H83*Input!$P$7)))))))+(IF(G83=Input!$S$4,'Revision Entry'!I83*Input!$T$4,(IF(G83=Input!$S$5,'Revision Entry'!I83*Input!$T$5,IF(G83=Input!$S$6,'Revision Entry'!I83*Input!$T$6,(IF(G83=Input!$S$7,'Revision Entry'!I83*Input!$T$7)))))))</f>
        <v>0</v>
      </c>
      <c r="M83" s="32">
        <f t="shared" si="2"/>
        <v>0</v>
      </c>
    </row>
    <row r="84" spans="1:13" ht="15" x14ac:dyDescent="0.2">
      <c r="A84" s="11">
        <v>86</v>
      </c>
      <c r="B84" s="30"/>
      <c r="C84" s="30"/>
      <c r="D84" s="36"/>
      <c r="E84" s="31"/>
      <c r="F84" s="10"/>
      <c r="G84" s="10"/>
      <c r="H84" s="10"/>
      <c r="I84" s="10"/>
      <c r="J84" s="30"/>
      <c r="K84" s="27"/>
      <c r="L84" s="9">
        <f>(IF(F84=Input!$O$4,'Revision Entry'!H84*Input!$P$4,(IF(F84=Input!$O$5,'Revision Entry'!H84*Input!$P$5,IF(F84=Input!$O$6,'Revision Entry'!H84*Input!$P$6,(IF(F84=Input!$O$7,'Revision Entry'!H84*Input!$P$7)))))))+(IF(G84=Input!$S$4,'Revision Entry'!I84*Input!$T$4,(IF(G84=Input!$S$5,'Revision Entry'!I84*Input!$T$5,IF(G84=Input!$S$6,'Revision Entry'!I84*Input!$T$6,(IF(G84=Input!$S$7,'Revision Entry'!I84*Input!$T$7)))))))</f>
        <v>0</v>
      </c>
      <c r="M84" s="32">
        <f t="shared" si="2"/>
        <v>0</v>
      </c>
    </row>
    <row r="85" spans="1:13" ht="15" x14ac:dyDescent="0.2">
      <c r="A85" s="11">
        <v>87</v>
      </c>
      <c r="B85" s="30"/>
      <c r="C85" s="30"/>
      <c r="D85" s="36"/>
      <c r="E85" s="31"/>
      <c r="F85" s="10"/>
      <c r="G85" s="10"/>
      <c r="H85" s="10"/>
      <c r="I85" s="10"/>
      <c r="J85" s="30"/>
      <c r="K85" s="27"/>
      <c r="L85" s="9">
        <f>(IF(F85=Input!$O$4,'Revision Entry'!H85*Input!$P$4,(IF(F85=Input!$O$5,'Revision Entry'!H85*Input!$P$5,IF(F85=Input!$O$6,'Revision Entry'!H85*Input!$P$6,(IF(F85=Input!$O$7,'Revision Entry'!H85*Input!$P$7)))))))+(IF(G85=Input!$S$4,'Revision Entry'!I85*Input!$T$4,(IF(G85=Input!$S$5,'Revision Entry'!I85*Input!$T$5,IF(G85=Input!$S$6,'Revision Entry'!I85*Input!$T$6,(IF(G85=Input!$S$7,'Revision Entry'!I85*Input!$T$7)))))))</f>
        <v>0</v>
      </c>
      <c r="M85" s="32">
        <f t="shared" si="2"/>
        <v>0</v>
      </c>
    </row>
    <row r="86" spans="1:13" ht="15" x14ac:dyDescent="0.2">
      <c r="A86" s="11">
        <v>88</v>
      </c>
      <c r="B86" s="30"/>
      <c r="C86" s="30"/>
      <c r="D86" s="36"/>
      <c r="E86" s="31"/>
      <c r="F86" s="10"/>
      <c r="G86" s="10"/>
      <c r="H86" s="10"/>
      <c r="I86" s="10"/>
      <c r="J86" s="30"/>
      <c r="K86" s="27"/>
      <c r="L86" s="9">
        <f>(IF(F86=Input!$O$4,'Revision Entry'!H86*Input!$P$4,(IF(F86=Input!$O$5,'Revision Entry'!H86*Input!$P$5,IF(F86=Input!$O$6,'Revision Entry'!H86*Input!$P$6,(IF(F86=Input!$O$7,'Revision Entry'!H86*Input!$P$7)))))))+(IF(G86=Input!$S$4,'Revision Entry'!I86*Input!$T$4,(IF(G86=Input!$S$5,'Revision Entry'!I86*Input!$T$5,IF(G86=Input!$S$6,'Revision Entry'!I86*Input!$T$6,(IF(G86=Input!$S$7,'Revision Entry'!I86*Input!$T$7)))))))</f>
        <v>0</v>
      </c>
      <c r="M86" s="32">
        <f t="shared" si="2"/>
        <v>0</v>
      </c>
    </row>
    <row r="87" spans="1:13" ht="15" x14ac:dyDescent="0.2">
      <c r="A87" s="11">
        <v>89</v>
      </c>
      <c r="B87" s="30"/>
      <c r="C87" s="30"/>
      <c r="D87" s="36"/>
      <c r="E87" s="31"/>
      <c r="F87" s="10"/>
      <c r="G87" s="10"/>
      <c r="H87" s="10"/>
      <c r="I87" s="10"/>
      <c r="J87" s="30"/>
      <c r="K87" s="27"/>
      <c r="L87" s="9">
        <f>(IF(F87=Input!$O$4,'Revision Entry'!H87*Input!$P$4,(IF(F87=Input!$O$5,'Revision Entry'!H87*Input!$P$5,IF(F87=Input!$O$6,'Revision Entry'!H87*Input!$P$6,(IF(F87=Input!$O$7,'Revision Entry'!H87*Input!$P$7)))))))+(IF(G87=Input!$S$4,'Revision Entry'!I87*Input!$T$4,(IF(G87=Input!$S$5,'Revision Entry'!I87*Input!$T$5,IF(G87=Input!$S$6,'Revision Entry'!I87*Input!$T$6,(IF(G87=Input!$S$7,'Revision Entry'!I87*Input!$T$7)))))))</f>
        <v>0</v>
      </c>
      <c r="M87" s="32">
        <f t="shared" si="2"/>
        <v>0</v>
      </c>
    </row>
    <row r="88" spans="1:13" ht="15" x14ac:dyDescent="0.2">
      <c r="A88" s="11">
        <v>90</v>
      </c>
      <c r="B88" s="30"/>
      <c r="C88" s="30"/>
      <c r="D88" s="36"/>
      <c r="E88" s="31"/>
      <c r="F88" s="10"/>
      <c r="G88" s="10"/>
      <c r="H88" s="10"/>
      <c r="I88" s="10"/>
      <c r="J88" s="30"/>
      <c r="K88" s="27"/>
      <c r="L88" s="9">
        <f>(IF(F88=Input!$O$4,'Revision Entry'!H88*Input!$P$4,(IF(F88=Input!$O$5,'Revision Entry'!H88*Input!$P$5,IF(F88=Input!$O$6,'Revision Entry'!H88*Input!$P$6,(IF(F88=Input!$O$7,'Revision Entry'!H88*Input!$P$7)))))))+(IF(G88=Input!$S$4,'Revision Entry'!I88*Input!$T$4,(IF(G88=Input!$S$5,'Revision Entry'!I88*Input!$T$5,IF(G88=Input!$S$6,'Revision Entry'!I88*Input!$T$6,(IF(G88=Input!$S$7,'Revision Entry'!I88*Input!$T$7)))))))</f>
        <v>0</v>
      </c>
      <c r="M88" s="32">
        <f t="shared" si="2"/>
        <v>0</v>
      </c>
    </row>
    <row r="89" spans="1:13" ht="15" x14ac:dyDescent="0.2">
      <c r="A89" s="11">
        <v>91</v>
      </c>
      <c r="B89" s="30"/>
      <c r="C89" s="30"/>
      <c r="D89" s="36"/>
      <c r="E89" s="31"/>
      <c r="F89" s="10"/>
      <c r="G89" s="10"/>
      <c r="H89" s="10"/>
      <c r="I89" s="10"/>
      <c r="J89" s="30"/>
      <c r="K89" s="27"/>
      <c r="L89" s="9">
        <f>(IF(F89=Input!$O$4,'Revision Entry'!H89*Input!$P$4,(IF(F89=Input!$O$5,'Revision Entry'!H89*Input!$P$5,IF(F89=Input!$O$6,'Revision Entry'!H89*Input!$P$6,(IF(F89=Input!$O$7,'Revision Entry'!H89*Input!$P$7)))))))+(IF(G89=Input!$S$4,'Revision Entry'!I89*Input!$T$4,(IF(G89=Input!$S$5,'Revision Entry'!I89*Input!$T$5,IF(G89=Input!$S$6,'Revision Entry'!I89*Input!$T$6,(IF(G89=Input!$S$7,'Revision Entry'!I89*Input!$T$7)))))))</f>
        <v>0</v>
      </c>
      <c r="M89" s="32">
        <f t="shared" si="2"/>
        <v>0</v>
      </c>
    </row>
    <row r="90" spans="1:13" ht="15" x14ac:dyDescent="0.2">
      <c r="A90" s="11">
        <v>92</v>
      </c>
      <c r="B90" s="30"/>
      <c r="C90" s="30"/>
      <c r="D90" s="36"/>
      <c r="E90" s="31"/>
      <c r="F90" s="10"/>
      <c r="G90" s="10"/>
      <c r="H90" s="10"/>
      <c r="I90" s="10"/>
      <c r="J90" s="30"/>
      <c r="K90" s="27"/>
      <c r="L90" s="9">
        <f>(IF(F90=Input!$O$4,'Revision Entry'!H90*Input!$P$4,(IF(F90=Input!$O$5,'Revision Entry'!H90*Input!$P$5,IF(F90=Input!$O$6,'Revision Entry'!H90*Input!$P$6,(IF(F90=Input!$O$7,'Revision Entry'!H90*Input!$P$7)))))))+(IF(G90=Input!$S$4,'Revision Entry'!I90*Input!$T$4,(IF(G90=Input!$S$5,'Revision Entry'!I90*Input!$T$5,IF(G90=Input!$S$6,'Revision Entry'!I90*Input!$T$6,(IF(G90=Input!$S$7,'Revision Entry'!I90*Input!$T$7)))))))</f>
        <v>0</v>
      </c>
      <c r="M90" s="32">
        <f t="shared" si="2"/>
        <v>0</v>
      </c>
    </row>
    <row r="91" spans="1:13" ht="15" x14ac:dyDescent="0.2">
      <c r="A91" s="11">
        <v>93</v>
      </c>
      <c r="B91" s="30"/>
      <c r="C91" s="30"/>
      <c r="D91" s="36"/>
      <c r="E91" s="31"/>
      <c r="F91" s="10"/>
      <c r="G91" s="10"/>
      <c r="H91" s="10"/>
      <c r="I91" s="10"/>
      <c r="J91" s="30"/>
      <c r="K91" s="27"/>
      <c r="L91" s="9">
        <f>(IF(F91=Input!$O$4,'Revision Entry'!H91*Input!$P$4,(IF(F91=Input!$O$5,'Revision Entry'!H91*Input!$P$5,IF(F91=Input!$O$6,'Revision Entry'!H91*Input!$P$6,(IF(F91=Input!$O$7,'Revision Entry'!H91*Input!$P$7)))))))+(IF(G91=Input!$S$4,'Revision Entry'!I91*Input!$T$4,(IF(G91=Input!$S$5,'Revision Entry'!I91*Input!$T$5,IF(G91=Input!$S$6,'Revision Entry'!I91*Input!$T$6,(IF(G91=Input!$S$7,'Revision Entry'!I91*Input!$T$7)))))))</f>
        <v>0</v>
      </c>
      <c r="M91" s="32">
        <f t="shared" si="2"/>
        <v>0</v>
      </c>
    </row>
    <row r="92" spans="1:13" ht="15" x14ac:dyDescent="0.2">
      <c r="A92" s="11">
        <v>94</v>
      </c>
      <c r="B92" s="30"/>
      <c r="C92" s="30"/>
      <c r="D92" s="36"/>
      <c r="E92" s="31"/>
      <c r="F92" s="10"/>
      <c r="G92" s="10"/>
      <c r="H92" s="10"/>
      <c r="I92" s="10"/>
      <c r="J92" s="30"/>
      <c r="K92" s="27"/>
      <c r="L92" s="9">
        <f>(IF(F92=Input!$O$4,'Revision Entry'!H92*Input!$P$4,(IF(F92=Input!$O$5,'Revision Entry'!H92*Input!$P$5,IF(F92=Input!$O$6,'Revision Entry'!H92*Input!$P$6,(IF(F92=Input!$O$7,'Revision Entry'!H92*Input!$P$7)))))))+(IF(G92=Input!$S$4,'Revision Entry'!I92*Input!$T$4,(IF(G92=Input!$S$5,'Revision Entry'!I92*Input!$T$5,IF(G92=Input!$S$6,'Revision Entry'!I92*Input!$T$6,(IF(G92=Input!$S$7,'Revision Entry'!I92*Input!$T$7)))))))</f>
        <v>0</v>
      </c>
      <c r="M92" s="32">
        <f t="shared" si="2"/>
        <v>0</v>
      </c>
    </row>
    <row r="93" spans="1:13" x14ac:dyDescent="0.2">
      <c r="A93" s="11">
        <v>95</v>
      </c>
      <c r="B93" s="40"/>
      <c r="C93" s="40"/>
      <c r="D93" s="3"/>
      <c r="E93" s="3"/>
      <c r="F93" s="3"/>
      <c r="G93" s="3"/>
      <c r="H93" s="3"/>
      <c r="I93" s="3"/>
      <c r="J93" s="40"/>
      <c r="K93" s="41"/>
      <c r="L93" s="40"/>
      <c r="M93" s="42"/>
    </row>
    <row r="94" spans="1:13" x14ac:dyDescent="0.2">
      <c r="A94" s="11">
        <v>96</v>
      </c>
      <c r="B94" s="40"/>
      <c r="C94" s="40"/>
      <c r="D94" s="3"/>
      <c r="E94" s="3"/>
      <c r="F94" s="3"/>
      <c r="G94" s="3"/>
      <c r="H94" s="3"/>
      <c r="I94" s="3"/>
      <c r="J94" s="40"/>
      <c r="K94" s="41"/>
      <c r="L94" s="40"/>
      <c r="M94" s="42"/>
    </row>
    <row r="95" spans="1:13" x14ac:dyDescent="0.2">
      <c r="A95" s="11">
        <v>97</v>
      </c>
      <c r="B95" s="40"/>
      <c r="C95" s="40"/>
      <c r="D95" s="3"/>
      <c r="E95" s="3"/>
      <c r="F95" s="3"/>
      <c r="G95" s="3"/>
      <c r="H95" s="3"/>
      <c r="I95" s="3"/>
      <c r="J95" s="40"/>
      <c r="K95" s="41"/>
      <c r="L95" s="40"/>
      <c r="M95" s="42"/>
    </row>
    <row r="96" spans="1:13" x14ac:dyDescent="0.2">
      <c r="A96" s="11">
        <v>98</v>
      </c>
      <c r="B96" s="40"/>
      <c r="C96" s="40"/>
      <c r="D96" s="3"/>
      <c r="E96" s="3"/>
      <c r="F96" s="3"/>
      <c r="G96" s="3"/>
      <c r="H96" s="3"/>
      <c r="I96" s="3"/>
      <c r="J96" s="40"/>
      <c r="K96" s="41"/>
      <c r="L96" s="40"/>
      <c r="M96" s="42"/>
    </row>
    <row r="97" spans="1:13" x14ac:dyDescent="0.2">
      <c r="A97" s="11">
        <v>99</v>
      </c>
      <c r="B97" s="40"/>
      <c r="C97" s="40"/>
      <c r="D97" s="3"/>
      <c r="E97" s="3"/>
      <c r="F97" s="3"/>
      <c r="G97" s="3"/>
      <c r="H97" s="3"/>
      <c r="I97" s="3"/>
      <c r="J97" s="40"/>
      <c r="K97" s="41"/>
      <c r="L97" s="40"/>
      <c r="M97" s="42"/>
    </row>
    <row r="98" spans="1:13" ht="13.5" thickBot="1" x14ac:dyDescent="0.25">
      <c r="A98" s="12">
        <v>100</v>
      </c>
      <c r="B98" s="43"/>
      <c r="C98" s="43"/>
      <c r="D98" s="44"/>
      <c r="E98" s="94"/>
      <c r="F98" s="94"/>
      <c r="G98" s="94"/>
      <c r="H98" s="94"/>
      <c r="I98" s="94"/>
      <c r="J98" s="43"/>
      <c r="K98" s="45"/>
      <c r="L98" s="97"/>
      <c r="M98" s="98"/>
    </row>
    <row r="99" spans="1:13" x14ac:dyDescent="0.2">
      <c r="B99" s="30" t="s">
        <v>22</v>
      </c>
      <c r="C99" s="30" t="s">
        <v>24</v>
      </c>
      <c r="D99" s="36">
        <v>0.81</v>
      </c>
      <c r="E99" s="3" t="s">
        <v>51</v>
      </c>
      <c r="F99" s="3" t="s">
        <v>81</v>
      </c>
      <c r="G99" s="3" t="s">
        <v>82</v>
      </c>
      <c r="H99" s="3"/>
      <c r="I99" s="3">
        <v>3</v>
      </c>
      <c r="J99" s="40" t="s">
        <v>90</v>
      </c>
      <c r="K99" s="27">
        <v>42549</v>
      </c>
      <c r="L99" s="40"/>
      <c r="M99" s="3"/>
    </row>
  </sheetData>
  <dataConsolidate link="1"/>
  <customSheetViews>
    <customSheetView guid="{095EB684-0516-40D6-89AE-8BB929DC3E1D}" hiddenColumns="1" topLeftCell="B1">
      <selection activeCell="I14" sqref="I6:I14"/>
      <pageMargins left="0.7" right="0.7" top="0.75" bottom="0.75" header="0.3" footer="0.3"/>
      <pageSetup orientation="portrait" r:id="rId1"/>
    </customSheetView>
  </customSheetViews>
  <dataValidations count="8">
    <dataValidation type="list" allowBlank="1" showInputMessage="1" showErrorMessage="1" sqref="F93:G1048576">
      <formula1>lstEnvironment</formula1>
    </dataValidation>
    <dataValidation type="list" allowBlank="1" showInputMessage="1" showErrorMessage="1" sqref="E93:E1048576">
      <formula1>lstApplicationName</formula1>
    </dataValidation>
    <dataValidation type="list" allowBlank="1" showInputMessage="1" showErrorMessage="1" sqref="D93:D98 D100:D1048576">
      <formula1>lstCycleName</formula1>
    </dataValidation>
    <dataValidation type="list" allowBlank="1" showInputMessage="1" showErrorMessage="1" sqref="H93:H1048576">
      <formula1>#REF!</formula1>
    </dataValidation>
    <dataValidation type="list" allowBlank="1" showInputMessage="1" showErrorMessage="1" sqref="B2:B1048576">
      <formula1>lstProjName</formula1>
    </dataValidation>
    <dataValidation type="list" allowBlank="1" showInputMessage="1" showErrorMessage="1" sqref="C2:C1048576">
      <formula1>lstReleaseName</formula1>
    </dataValidation>
    <dataValidation type="list" allowBlank="1" showInputMessage="1" showErrorMessage="1" sqref="G43:G44 F2:F92">
      <formula1>TSRevision</formula1>
    </dataValidation>
    <dataValidation type="list" allowBlank="1" showInputMessage="1" showErrorMessage="1" sqref="G2:G42 G45:G92">
      <formula1>TCRevision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Input!$L$4:$L$33</xm:f>
          </x14:formula1>
          <xm:sqref>E2:E92</xm:sqref>
        </x14:dataValidation>
        <x14:dataValidation type="list" allowBlank="1" showInputMessage="1" showErrorMessage="1">
          <x14:formula1>
            <xm:f>Input!$W$4:$W$20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W39"/>
  <sheetViews>
    <sheetView topLeftCell="J1" workbookViewId="0">
      <selection activeCell="T25" sqref="T25"/>
    </sheetView>
  </sheetViews>
  <sheetFormatPr defaultRowHeight="12.75" x14ac:dyDescent="0.25"/>
  <cols>
    <col min="1" max="1" width="9.140625" style="22"/>
    <col min="2" max="2" width="8.7109375" style="26" customWidth="1"/>
    <col min="3" max="3" width="28.7109375" style="22" customWidth="1"/>
    <col min="4" max="4" width="9.140625" style="22"/>
    <col min="5" max="5" width="8.7109375" style="22" customWidth="1"/>
    <col min="6" max="6" width="28.7109375" style="22" customWidth="1"/>
    <col min="7" max="7" width="9.140625" style="22"/>
    <col min="8" max="8" width="8.7109375" style="22" customWidth="1"/>
    <col min="9" max="9" width="16.42578125" style="26" bestFit="1" customWidth="1"/>
    <col min="10" max="10" width="9.140625" style="22"/>
    <col min="11" max="11" width="8.7109375" style="22" customWidth="1"/>
    <col min="12" max="12" width="28.7109375" style="26" customWidth="1"/>
    <col min="13" max="13" width="9.140625" style="22"/>
    <col min="14" max="14" width="8.7109375" style="22" customWidth="1"/>
    <col min="15" max="15" width="11.42578125" style="26" bestFit="1" customWidth="1"/>
    <col min="16" max="16" width="13.28515625" style="26" bestFit="1" customWidth="1"/>
    <col min="17" max="18" width="9.140625" style="22"/>
    <col min="19" max="19" width="11.42578125" style="22" bestFit="1" customWidth="1"/>
    <col min="20" max="20" width="13.28515625" style="22" bestFit="1" customWidth="1"/>
    <col min="21" max="21" width="9.140625" style="22"/>
    <col min="22" max="22" width="8.7109375" style="22" customWidth="1"/>
    <col min="23" max="23" width="22.140625" style="22" bestFit="1" customWidth="1"/>
    <col min="24" max="16384" width="9.140625" style="22"/>
  </cols>
  <sheetData>
    <row r="3" spans="2:23" x14ac:dyDescent="0.25">
      <c r="B3" s="21" t="s">
        <v>0</v>
      </c>
      <c r="C3" s="21" t="s">
        <v>7</v>
      </c>
      <c r="E3" s="21" t="s">
        <v>0</v>
      </c>
      <c r="F3" s="21" t="s">
        <v>8</v>
      </c>
      <c r="H3" s="21" t="s">
        <v>0</v>
      </c>
      <c r="I3" s="21" t="s">
        <v>9</v>
      </c>
      <c r="K3" s="21" t="s">
        <v>0</v>
      </c>
      <c r="L3" s="21" t="s">
        <v>10</v>
      </c>
      <c r="N3" s="21" t="s">
        <v>0</v>
      </c>
      <c r="O3" s="21" t="s">
        <v>96</v>
      </c>
      <c r="P3" s="21" t="s">
        <v>98</v>
      </c>
      <c r="R3" s="21" t="s">
        <v>0</v>
      </c>
      <c r="S3" s="21" t="s">
        <v>97</v>
      </c>
      <c r="T3" s="21" t="s">
        <v>98</v>
      </c>
      <c r="V3" s="21" t="s">
        <v>0</v>
      </c>
      <c r="W3" s="21" t="s">
        <v>15</v>
      </c>
    </row>
    <row r="4" spans="2:23" x14ac:dyDescent="0.25">
      <c r="B4" s="2">
        <v>1</v>
      </c>
      <c r="C4" s="23" t="s">
        <v>16</v>
      </c>
      <c r="E4" s="2">
        <v>1</v>
      </c>
      <c r="F4" s="23" t="s">
        <v>24</v>
      </c>
      <c r="H4" s="2">
        <v>1</v>
      </c>
      <c r="I4" s="2" t="s">
        <v>26</v>
      </c>
      <c r="K4" s="2">
        <v>1</v>
      </c>
      <c r="L4" s="24" t="s">
        <v>52</v>
      </c>
      <c r="N4" s="2">
        <v>1</v>
      </c>
      <c r="O4" s="5" t="s">
        <v>81</v>
      </c>
      <c r="P4" s="35">
        <f>0</f>
        <v>0</v>
      </c>
      <c r="R4" s="2">
        <v>1</v>
      </c>
      <c r="S4" s="5" t="s">
        <v>81</v>
      </c>
      <c r="T4" s="35">
        <f>0</f>
        <v>0</v>
      </c>
      <c r="V4" s="2">
        <v>1</v>
      </c>
      <c r="W4" s="25" t="s">
        <v>3</v>
      </c>
    </row>
    <row r="5" spans="2:23" x14ac:dyDescent="0.25">
      <c r="B5" s="2">
        <v>2</v>
      </c>
      <c r="C5" s="23" t="s">
        <v>17</v>
      </c>
      <c r="E5" s="2">
        <v>2</v>
      </c>
      <c r="F5" s="23" t="s">
        <v>25</v>
      </c>
      <c r="H5" s="2">
        <v>2</v>
      </c>
      <c r="I5" s="2" t="s">
        <v>27</v>
      </c>
      <c r="K5" s="2">
        <v>2</v>
      </c>
      <c r="L5" s="24" t="s">
        <v>51</v>
      </c>
      <c r="N5" s="2">
        <v>2</v>
      </c>
      <c r="O5" s="2" t="s">
        <v>82</v>
      </c>
      <c r="P5" s="34">
        <f>6/60</f>
        <v>0.1</v>
      </c>
      <c r="R5" s="2">
        <v>2</v>
      </c>
      <c r="S5" s="2" t="s">
        <v>82</v>
      </c>
      <c r="T5" s="34">
        <f>10/60</f>
        <v>0.16666666666666666</v>
      </c>
      <c r="V5" s="2">
        <v>2</v>
      </c>
      <c r="W5" s="23" t="s">
        <v>85</v>
      </c>
    </row>
    <row r="6" spans="2:23" x14ac:dyDescent="0.25">
      <c r="B6" s="2">
        <v>3</v>
      </c>
      <c r="C6" s="23" t="s">
        <v>18</v>
      </c>
      <c r="E6" s="2">
        <v>3</v>
      </c>
      <c r="F6" s="23" t="s">
        <v>100</v>
      </c>
      <c r="H6" s="2">
        <v>3</v>
      </c>
      <c r="I6" s="2" t="s">
        <v>28</v>
      </c>
      <c r="K6" s="2">
        <v>3</v>
      </c>
      <c r="L6" s="24" t="s">
        <v>53</v>
      </c>
      <c r="N6" s="2">
        <v>3</v>
      </c>
      <c r="O6" s="2" t="s">
        <v>83</v>
      </c>
      <c r="P6" s="34">
        <f>12/60</f>
        <v>0.2</v>
      </c>
      <c r="R6" s="2">
        <v>3</v>
      </c>
      <c r="S6" s="2" t="s">
        <v>83</v>
      </c>
      <c r="T6" s="34">
        <f>20/60</f>
        <v>0.33333333333333331</v>
      </c>
      <c r="V6" s="2">
        <v>3</v>
      </c>
      <c r="W6" s="23" t="s">
        <v>86</v>
      </c>
    </row>
    <row r="7" spans="2:23" x14ac:dyDescent="0.25">
      <c r="B7" s="5">
        <v>4</v>
      </c>
      <c r="C7" s="25" t="s">
        <v>19</v>
      </c>
      <c r="E7" s="2">
        <v>4</v>
      </c>
      <c r="F7" s="25" t="s">
        <v>101</v>
      </c>
      <c r="H7" s="5">
        <v>4</v>
      </c>
      <c r="I7" s="2" t="s">
        <v>29</v>
      </c>
      <c r="K7" s="2">
        <v>4</v>
      </c>
      <c r="L7" s="24" t="s">
        <v>54</v>
      </c>
      <c r="N7" s="5">
        <v>4</v>
      </c>
      <c r="O7" s="2" t="s">
        <v>84</v>
      </c>
      <c r="P7" s="34">
        <f>3/60</f>
        <v>0.05</v>
      </c>
      <c r="R7" s="5">
        <v>4</v>
      </c>
      <c r="S7" s="2" t="s">
        <v>84</v>
      </c>
      <c r="T7" s="34">
        <f>5/60</f>
        <v>8.3333333333333329E-2</v>
      </c>
      <c r="V7" s="5">
        <v>4</v>
      </c>
      <c r="W7" s="23" t="s">
        <v>87</v>
      </c>
    </row>
    <row r="8" spans="2:23" x14ac:dyDescent="0.25">
      <c r="B8" s="5">
        <v>5</v>
      </c>
      <c r="C8" s="25" t="s">
        <v>20</v>
      </c>
      <c r="E8" s="2">
        <v>5</v>
      </c>
      <c r="F8" s="25" t="s">
        <v>102</v>
      </c>
      <c r="H8" s="5">
        <v>5</v>
      </c>
      <c r="I8" s="2" t="s">
        <v>30</v>
      </c>
      <c r="K8" s="2">
        <v>5</v>
      </c>
      <c r="L8" s="24" t="s">
        <v>55</v>
      </c>
      <c r="N8" s="5"/>
      <c r="O8" s="2"/>
      <c r="P8" s="2"/>
      <c r="R8" s="5"/>
      <c r="S8" s="2"/>
      <c r="T8" s="2"/>
      <c r="V8" s="5">
        <v>5</v>
      </c>
      <c r="W8" s="23" t="s">
        <v>88</v>
      </c>
    </row>
    <row r="9" spans="2:23" x14ac:dyDescent="0.25">
      <c r="B9" s="5">
        <v>6</v>
      </c>
      <c r="C9" s="25" t="s">
        <v>21</v>
      </c>
      <c r="E9" s="25">
        <v>6</v>
      </c>
      <c r="F9" s="25" t="s">
        <v>114</v>
      </c>
      <c r="H9" s="5">
        <v>6</v>
      </c>
      <c r="I9" s="2" t="s">
        <v>41</v>
      </c>
      <c r="K9" s="2">
        <v>6</v>
      </c>
      <c r="L9" s="24" t="s">
        <v>56</v>
      </c>
      <c r="N9" s="5"/>
      <c r="O9" s="5"/>
      <c r="P9" s="5"/>
      <c r="R9" s="5"/>
      <c r="S9" s="5"/>
      <c r="T9" s="5"/>
      <c r="V9" s="5">
        <v>6</v>
      </c>
      <c r="W9" s="25" t="s">
        <v>89</v>
      </c>
    </row>
    <row r="10" spans="2:23" x14ac:dyDescent="0.25">
      <c r="B10" s="5">
        <v>7</v>
      </c>
      <c r="C10" s="25" t="s">
        <v>22</v>
      </c>
      <c r="E10" s="25"/>
      <c r="F10" s="25"/>
      <c r="H10" s="5">
        <v>7</v>
      </c>
      <c r="I10" s="2" t="s">
        <v>42</v>
      </c>
      <c r="K10" s="2">
        <v>7</v>
      </c>
      <c r="L10" s="24" t="s">
        <v>57</v>
      </c>
      <c r="N10" s="5"/>
      <c r="O10" s="5"/>
      <c r="P10" s="5"/>
      <c r="R10" s="5"/>
      <c r="S10" s="5"/>
      <c r="T10" s="5"/>
      <c r="V10" s="5">
        <v>7</v>
      </c>
      <c r="W10" s="25" t="s">
        <v>90</v>
      </c>
    </row>
    <row r="11" spans="2:23" x14ac:dyDescent="0.25">
      <c r="B11" s="5">
        <v>8</v>
      </c>
      <c r="C11" s="25" t="s">
        <v>23</v>
      </c>
      <c r="E11" s="25"/>
      <c r="F11" s="25"/>
      <c r="H11" s="5">
        <v>8</v>
      </c>
      <c r="I11" s="2" t="s">
        <v>43</v>
      </c>
      <c r="K11" s="2">
        <v>8</v>
      </c>
      <c r="L11" s="24" t="s">
        <v>58</v>
      </c>
      <c r="N11" s="5"/>
      <c r="O11" s="5"/>
      <c r="P11" s="5"/>
      <c r="R11" s="5"/>
      <c r="S11" s="5"/>
      <c r="T11" s="5"/>
      <c r="V11" s="5">
        <v>8</v>
      </c>
      <c r="W11" s="25" t="s">
        <v>91</v>
      </c>
    </row>
    <row r="12" spans="2:23" x14ac:dyDescent="0.25">
      <c r="B12" s="5">
        <v>9</v>
      </c>
      <c r="C12" s="25" t="s">
        <v>115</v>
      </c>
      <c r="E12" s="25"/>
      <c r="F12" s="25"/>
      <c r="H12" s="5">
        <v>9</v>
      </c>
      <c r="I12" s="2" t="s">
        <v>44</v>
      </c>
      <c r="K12" s="2">
        <v>9</v>
      </c>
      <c r="L12" s="24" t="s">
        <v>59</v>
      </c>
      <c r="N12" s="5"/>
      <c r="O12" s="5"/>
      <c r="P12" s="5"/>
      <c r="R12" s="5"/>
      <c r="S12" s="5"/>
      <c r="T12" s="5"/>
      <c r="V12" s="5">
        <v>9</v>
      </c>
      <c r="W12" s="25" t="s">
        <v>92</v>
      </c>
    </row>
    <row r="13" spans="2:23" x14ac:dyDescent="0.25">
      <c r="B13" s="5">
        <v>10</v>
      </c>
      <c r="C13" s="25" t="s">
        <v>148</v>
      </c>
      <c r="E13" s="25"/>
      <c r="F13" s="25"/>
      <c r="H13" s="5">
        <v>10</v>
      </c>
      <c r="I13" s="2" t="s">
        <v>45</v>
      </c>
      <c r="K13" s="2">
        <v>10</v>
      </c>
      <c r="L13" s="24" t="s">
        <v>60</v>
      </c>
      <c r="N13" s="5"/>
      <c r="O13" s="5"/>
      <c r="P13" s="5"/>
      <c r="R13" s="5"/>
      <c r="S13" s="5"/>
      <c r="T13" s="5"/>
      <c r="V13" s="5">
        <v>10</v>
      </c>
      <c r="W13" s="25" t="s">
        <v>93</v>
      </c>
    </row>
    <row r="14" spans="2:23" x14ac:dyDescent="0.25">
      <c r="B14" s="5">
        <v>11</v>
      </c>
      <c r="C14" s="25" t="s">
        <v>155</v>
      </c>
      <c r="E14" s="25"/>
      <c r="F14" s="25"/>
      <c r="H14" s="5">
        <v>11</v>
      </c>
      <c r="I14" s="2" t="s">
        <v>46</v>
      </c>
      <c r="K14" s="2">
        <v>11</v>
      </c>
      <c r="L14" s="24" t="s">
        <v>61</v>
      </c>
      <c r="N14" s="5"/>
      <c r="O14" s="5"/>
      <c r="P14" s="5"/>
      <c r="R14" s="5"/>
      <c r="S14" s="5"/>
      <c r="T14" s="5"/>
      <c r="V14" s="5">
        <v>11</v>
      </c>
      <c r="W14" s="25" t="s">
        <v>94</v>
      </c>
    </row>
    <row r="15" spans="2:23" x14ac:dyDescent="0.25">
      <c r="B15" s="5">
        <v>12</v>
      </c>
      <c r="C15" s="25" t="s">
        <v>157</v>
      </c>
      <c r="E15" s="25"/>
      <c r="F15" s="25"/>
      <c r="H15" s="5">
        <v>12</v>
      </c>
      <c r="I15" s="2" t="s">
        <v>47</v>
      </c>
      <c r="K15" s="2">
        <v>12</v>
      </c>
      <c r="L15" s="24" t="s">
        <v>62</v>
      </c>
      <c r="N15" s="25"/>
      <c r="O15" s="5"/>
      <c r="P15" s="5"/>
      <c r="R15" s="25"/>
      <c r="S15" s="5"/>
      <c r="T15" s="5"/>
      <c r="V15" s="5">
        <v>12</v>
      </c>
      <c r="W15" s="25" t="s">
        <v>95</v>
      </c>
    </row>
    <row r="16" spans="2:23" x14ac:dyDescent="0.25">
      <c r="B16" s="5"/>
      <c r="C16" s="25"/>
      <c r="E16" s="25"/>
      <c r="F16" s="25"/>
      <c r="H16" s="5">
        <v>13</v>
      </c>
      <c r="I16" s="2" t="s">
        <v>48</v>
      </c>
      <c r="K16" s="2">
        <v>13</v>
      </c>
      <c r="L16" s="24" t="s">
        <v>63</v>
      </c>
      <c r="N16" s="25"/>
      <c r="O16" s="5"/>
      <c r="P16" s="5"/>
      <c r="R16" s="25"/>
      <c r="S16" s="5"/>
      <c r="T16" s="5"/>
      <c r="V16" s="5">
        <v>13</v>
      </c>
      <c r="W16" s="25" t="s">
        <v>118</v>
      </c>
    </row>
    <row r="17" spans="2:23" x14ac:dyDescent="0.25">
      <c r="B17" s="5"/>
      <c r="C17" s="25"/>
      <c r="E17" s="25"/>
      <c r="F17" s="25"/>
      <c r="H17" s="5">
        <v>14</v>
      </c>
      <c r="I17" s="2" t="s">
        <v>49</v>
      </c>
      <c r="K17" s="2">
        <v>14</v>
      </c>
      <c r="L17" s="24" t="s">
        <v>64</v>
      </c>
      <c r="N17" s="25"/>
      <c r="O17" s="5"/>
      <c r="P17" s="5"/>
      <c r="R17" s="25"/>
      <c r="S17" s="5"/>
      <c r="T17" s="5"/>
      <c r="V17" s="5">
        <v>14</v>
      </c>
      <c r="W17" s="25" t="s">
        <v>119</v>
      </c>
    </row>
    <row r="18" spans="2:23" x14ac:dyDescent="0.25">
      <c r="B18" s="5"/>
      <c r="C18" s="25"/>
      <c r="E18" s="25"/>
      <c r="F18" s="25"/>
      <c r="H18" s="5">
        <v>15</v>
      </c>
      <c r="I18" s="2" t="s">
        <v>50</v>
      </c>
      <c r="K18" s="2">
        <v>15</v>
      </c>
      <c r="L18" s="24" t="s">
        <v>65</v>
      </c>
      <c r="N18" s="25"/>
      <c r="O18" s="5"/>
      <c r="P18" s="5"/>
      <c r="R18" s="25"/>
      <c r="S18" s="5"/>
      <c r="T18" s="5"/>
      <c r="V18" s="5">
        <v>15</v>
      </c>
      <c r="W18" s="25" t="s">
        <v>120</v>
      </c>
    </row>
    <row r="19" spans="2:23" x14ac:dyDescent="0.25">
      <c r="H19" s="5">
        <v>16</v>
      </c>
      <c r="I19" s="5" t="s">
        <v>31</v>
      </c>
      <c r="K19" s="2">
        <v>16</v>
      </c>
      <c r="L19" s="24" t="s">
        <v>66</v>
      </c>
      <c r="V19" s="5">
        <v>16</v>
      </c>
      <c r="W19" s="25" t="s">
        <v>147</v>
      </c>
    </row>
    <row r="20" spans="2:23" x14ac:dyDescent="0.25">
      <c r="H20" s="5">
        <v>17</v>
      </c>
      <c r="I20" s="5" t="s">
        <v>32</v>
      </c>
      <c r="K20" s="2">
        <v>17</v>
      </c>
      <c r="L20" s="24" t="s">
        <v>67</v>
      </c>
      <c r="V20" s="5">
        <v>17</v>
      </c>
      <c r="W20" s="25" t="s">
        <v>156</v>
      </c>
    </row>
    <row r="21" spans="2:23" x14ac:dyDescent="0.25">
      <c r="H21" s="5">
        <v>18</v>
      </c>
      <c r="I21" s="5" t="s">
        <v>33</v>
      </c>
      <c r="K21" s="2">
        <v>18</v>
      </c>
      <c r="L21" s="24" t="s">
        <v>68</v>
      </c>
    </row>
    <row r="22" spans="2:23" x14ac:dyDescent="0.25">
      <c r="H22" s="5">
        <v>19</v>
      </c>
      <c r="I22" s="5" t="s">
        <v>34</v>
      </c>
      <c r="K22" s="2">
        <v>19</v>
      </c>
      <c r="L22" s="24" t="s">
        <v>69</v>
      </c>
    </row>
    <row r="23" spans="2:23" x14ac:dyDescent="0.25">
      <c r="H23" s="5">
        <v>20</v>
      </c>
      <c r="I23" s="5" t="s">
        <v>35</v>
      </c>
      <c r="K23" s="2">
        <v>20</v>
      </c>
      <c r="L23" s="24" t="s">
        <v>70</v>
      </c>
    </row>
    <row r="24" spans="2:23" x14ac:dyDescent="0.25">
      <c r="H24" s="5">
        <v>21</v>
      </c>
      <c r="I24" s="5" t="s">
        <v>36</v>
      </c>
      <c r="K24" s="2">
        <v>21</v>
      </c>
      <c r="L24" s="24" t="s">
        <v>71</v>
      </c>
    </row>
    <row r="25" spans="2:23" x14ac:dyDescent="0.25">
      <c r="H25" s="5">
        <v>22</v>
      </c>
      <c r="I25" s="5" t="s">
        <v>37</v>
      </c>
      <c r="K25" s="2">
        <v>22</v>
      </c>
      <c r="L25" s="24" t="s">
        <v>72</v>
      </c>
    </row>
    <row r="26" spans="2:23" x14ac:dyDescent="0.25">
      <c r="H26" s="5">
        <v>23</v>
      </c>
      <c r="I26" s="5" t="s">
        <v>38</v>
      </c>
      <c r="K26" s="2">
        <v>23</v>
      </c>
      <c r="L26" s="24" t="s">
        <v>73</v>
      </c>
    </row>
    <row r="27" spans="2:23" x14ac:dyDescent="0.25">
      <c r="H27" s="5">
        <v>24</v>
      </c>
      <c r="I27" s="5" t="s">
        <v>39</v>
      </c>
      <c r="K27" s="2">
        <v>24</v>
      </c>
      <c r="L27" s="24" t="s">
        <v>74</v>
      </c>
    </row>
    <row r="28" spans="2:23" x14ac:dyDescent="0.25">
      <c r="H28" s="5">
        <v>25</v>
      </c>
      <c r="I28" s="5" t="s">
        <v>40</v>
      </c>
      <c r="K28" s="2">
        <v>25</v>
      </c>
      <c r="L28" s="24" t="s">
        <v>75</v>
      </c>
    </row>
    <row r="29" spans="2:23" x14ac:dyDescent="0.25">
      <c r="H29" s="5">
        <v>26</v>
      </c>
      <c r="I29" s="5" t="s">
        <v>103</v>
      </c>
      <c r="K29" s="2">
        <v>26</v>
      </c>
      <c r="L29" s="24" t="s">
        <v>76</v>
      </c>
    </row>
    <row r="30" spans="2:23" x14ac:dyDescent="0.25">
      <c r="H30" s="5">
        <v>27</v>
      </c>
      <c r="I30" s="5" t="s">
        <v>104</v>
      </c>
      <c r="K30" s="2">
        <v>27</v>
      </c>
      <c r="L30" s="24" t="s">
        <v>77</v>
      </c>
    </row>
    <row r="31" spans="2:23" x14ac:dyDescent="0.25">
      <c r="H31" s="5">
        <v>28</v>
      </c>
      <c r="I31" s="5" t="s">
        <v>105</v>
      </c>
      <c r="K31" s="2">
        <v>28</v>
      </c>
      <c r="L31" s="24" t="s">
        <v>78</v>
      </c>
    </row>
    <row r="32" spans="2:23" x14ac:dyDescent="0.25">
      <c r="H32" s="5">
        <v>29</v>
      </c>
      <c r="I32" s="5" t="s">
        <v>106</v>
      </c>
      <c r="K32" s="2">
        <v>29</v>
      </c>
      <c r="L32" s="24" t="s">
        <v>79</v>
      </c>
    </row>
    <row r="33" spans="8:12" x14ac:dyDescent="0.25">
      <c r="H33" s="5">
        <v>30</v>
      </c>
      <c r="I33" s="5" t="s">
        <v>107</v>
      </c>
      <c r="K33" s="2">
        <v>30</v>
      </c>
      <c r="L33" s="24" t="s">
        <v>80</v>
      </c>
    </row>
    <row r="34" spans="8:12" x14ac:dyDescent="0.25">
      <c r="H34" s="5">
        <v>31</v>
      </c>
      <c r="I34" s="5" t="s">
        <v>108</v>
      </c>
    </row>
    <row r="35" spans="8:12" x14ac:dyDescent="0.25">
      <c r="H35" s="5">
        <v>32</v>
      </c>
      <c r="I35" s="5" t="s">
        <v>109</v>
      </c>
    </row>
    <row r="36" spans="8:12" x14ac:dyDescent="0.25">
      <c r="H36" s="5">
        <v>33</v>
      </c>
      <c r="I36" s="5" t="s">
        <v>110</v>
      </c>
    </row>
    <row r="37" spans="8:12" x14ac:dyDescent="0.25">
      <c r="H37" s="5">
        <v>34</v>
      </c>
      <c r="I37" s="5" t="s">
        <v>111</v>
      </c>
    </row>
    <row r="38" spans="8:12" x14ac:dyDescent="0.25">
      <c r="H38" s="5">
        <v>35</v>
      </c>
      <c r="I38" s="5" t="s">
        <v>112</v>
      </c>
    </row>
    <row r="39" spans="8:12" x14ac:dyDescent="0.25">
      <c r="H39" s="5">
        <v>36</v>
      </c>
      <c r="I39" s="5" t="s">
        <v>113</v>
      </c>
    </row>
  </sheetData>
  <customSheetViews>
    <customSheetView guid="{095EB684-0516-40D6-89AE-8BB929DC3E1D}" state="hidden"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20"/>
  <sheetViews>
    <sheetView workbookViewId="0"/>
  </sheetViews>
  <sheetFormatPr defaultRowHeight="12.75" x14ac:dyDescent="0.2"/>
  <cols>
    <col min="1" max="2" width="9.140625" style="1"/>
    <col min="3" max="3" width="24.5703125" style="1" customWidth="1"/>
    <col min="4" max="4" width="21" style="1" customWidth="1"/>
    <col min="5" max="5" width="32.28515625" style="1" customWidth="1"/>
    <col min="6" max="16384" width="9.140625" style="1"/>
  </cols>
  <sheetData>
    <row r="2" spans="2:5" ht="13.5" thickBot="1" x14ac:dyDescent="0.25"/>
    <row r="3" spans="2:5" ht="18" customHeight="1" thickBot="1" x14ac:dyDescent="0.25">
      <c r="B3" s="6" t="s">
        <v>0</v>
      </c>
      <c r="C3" s="7" t="s">
        <v>4</v>
      </c>
      <c r="D3" s="7" t="s">
        <v>2</v>
      </c>
      <c r="E3" s="8" t="s">
        <v>5</v>
      </c>
    </row>
    <row r="4" spans="2:5" x14ac:dyDescent="0.2">
      <c r="B4" s="14"/>
      <c r="C4" s="13"/>
      <c r="D4" s="13"/>
      <c r="E4" s="15"/>
    </row>
    <row r="5" spans="2:5" x14ac:dyDescent="0.2">
      <c r="B5" s="16"/>
      <c r="C5" s="4"/>
      <c r="D5" s="4"/>
      <c r="E5" s="17"/>
    </row>
    <row r="6" spans="2:5" x14ac:dyDescent="0.2">
      <c r="B6" s="16"/>
      <c r="C6" s="4"/>
      <c r="D6" s="4"/>
      <c r="E6" s="17"/>
    </row>
    <row r="7" spans="2:5" x14ac:dyDescent="0.2">
      <c r="B7" s="16"/>
      <c r="C7" s="4"/>
      <c r="D7" s="4"/>
      <c r="E7" s="17"/>
    </row>
    <row r="8" spans="2:5" x14ac:dyDescent="0.2">
      <c r="B8" s="16"/>
      <c r="C8" s="4"/>
      <c r="D8" s="4"/>
      <c r="E8" s="17"/>
    </row>
    <row r="9" spans="2:5" x14ac:dyDescent="0.2">
      <c r="B9" s="16"/>
      <c r="C9" s="4"/>
      <c r="D9" s="4"/>
      <c r="E9" s="17"/>
    </row>
    <row r="10" spans="2:5" x14ac:dyDescent="0.2">
      <c r="B10" s="16"/>
      <c r="C10" s="4"/>
      <c r="D10" s="4"/>
      <c r="E10" s="17"/>
    </row>
    <row r="11" spans="2:5" x14ac:dyDescent="0.2">
      <c r="B11" s="16"/>
      <c r="C11" s="4"/>
      <c r="D11" s="4"/>
      <c r="E11" s="17"/>
    </row>
    <row r="12" spans="2:5" x14ac:dyDescent="0.2">
      <c r="B12" s="16"/>
      <c r="C12" s="4"/>
      <c r="D12" s="4"/>
      <c r="E12" s="17"/>
    </row>
    <row r="13" spans="2:5" x14ac:dyDescent="0.2">
      <c r="B13" s="16"/>
      <c r="C13" s="4"/>
      <c r="D13" s="4"/>
      <c r="E13" s="17"/>
    </row>
    <row r="14" spans="2:5" x14ac:dyDescent="0.2">
      <c r="B14" s="16"/>
      <c r="C14" s="4"/>
      <c r="D14" s="4"/>
      <c r="E14" s="17"/>
    </row>
    <row r="15" spans="2:5" x14ac:dyDescent="0.2">
      <c r="B15" s="16"/>
      <c r="C15" s="4"/>
      <c r="D15" s="4"/>
      <c r="E15" s="17"/>
    </row>
    <row r="16" spans="2:5" x14ac:dyDescent="0.2">
      <c r="B16" s="16"/>
      <c r="C16" s="4"/>
      <c r="D16" s="4"/>
      <c r="E16" s="17"/>
    </row>
    <row r="17" spans="2:5" x14ac:dyDescent="0.2">
      <c r="B17" s="16"/>
      <c r="C17" s="4"/>
      <c r="D17" s="4"/>
      <c r="E17" s="17"/>
    </row>
    <row r="18" spans="2:5" x14ac:dyDescent="0.2">
      <c r="B18" s="16"/>
      <c r="C18" s="4"/>
      <c r="D18" s="4"/>
      <c r="E18" s="17"/>
    </row>
    <row r="19" spans="2:5" x14ac:dyDescent="0.2">
      <c r="B19" s="16"/>
      <c r="C19" s="4"/>
      <c r="D19" s="4"/>
      <c r="E19" s="17"/>
    </row>
    <row r="20" spans="2:5" ht="13.5" thickBot="1" x14ac:dyDescent="0.25">
      <c r="B20" s="18"/>
      <c r="C20" s="19"/>
      <c r="D20" s="19"/>
      <c r="E20" s="20"/>
    </row>
  </sheetData>
  <customSheetViews>
    <customSheetView guid="{095EB684-0516-40D6-89AE-8BB929DC3E1D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DR Dashboard</vt:lpstr>
      <vt:lpstr>DR Report</vt:lpstr>
      <vt:lpstr>RSI</vt:lpstr>
      <vt:lpstr>Revision Entry</vt:lpstr>
      <vt:lpstr>Input</vt:lpstr>
      <vt:lpstr>Annexure</vt:lpstr>
      <vt:lpstr>TCRevision</vt:lpstr>
      <vt:lpstr>TSRevision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2015-01-07T09:40:43Z</dcterms:created>
  <dcterms:modified xsi:type="dcterms:W3CDTF">2016-07-15T06:05:45Z</dcterms:modified>
</cp:coreProperties>
</file>