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defaultThemeVersion="124226"/>
  <xr:revisionPtr revIDLastSave="0" documentId="13_ncr:1_{3F9834B7-F98E-432C-83C1-CD6EC135FB7B}" xr6:coauthVersionLast="47" xr6:coauthVersionMax="47" xr10:uidLastSave="{00000000-0000-0000-0000-000000000000}"/>
  <bookViews>
    <workbookView xWindow="11424" yWindow="0" windowWidth="11712" windowHeight="12336" firstSheet="2" activeTab="4" xr2:uid="{00000000-000D-0000-FFFF-FFFF00000000}"/>
  </bookViews>
  <sheets>
    <sheet name="CUT 1000KM" sheetId="9" r:id="rId1"/>
    <sheet name="&gt;10Hrs." sheetId="4" r:id="rId2"/>
    <sheet name="MTTR" sheetId="2" r:id="rId3"/>
    <sheet name="Degrade" sheetId="5" r:id="rId4"/>
    <sheet name="Patch Replacement" sheetId="7" r:id="rId5"/>
  </sheets>
  <definedNames>
    <definedName name="_xlnm.Print_Area" localSheetId="0">'CUT 1000KM'!$A$1:$L$30</definedName>
    <definedName name="_xlnm.Print_Area" localSheetId="3">Degrade!$A$1:$N$32</definedName>
    <definedName name="_xlnm.Print_Area" localSheetId="4">'Patch Replacement'!$A$1:$M$86</definedName>
  </definedNames>
  <calcPr calcId="181029"/>
</workbook>
</file>

<file path=xl/calcChain.xml><?xml version="1.0" encoding="utf-8"?>
<calcChain xmlns="http://schemas.openxmlformats.org/spreadsheetml/2006/main">
  <c r="K4" i="7" l="1"/>
  <c r="K5" i="7"/>
  <c r="K6" i="7"/>
  <c r="K3" i="7"/>
  <c r="N32" i="5" l="1"/>
  <c r="N31" i="5"/>
  <c r="N25" i="5"/>
  <c r="N20" i="5"/>
  <c r="N12" i="5"/>
  <c r="M32" i="5"/>
  <c r="M31" i="5"/>
  <c r="M25" i="5"/>
  <c r="M20" i="5"/>
  <c r="M12" i="5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4" i="2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4" i="4"/>
  <c r="I30" i="4"/>
  <c r="E29" i="9"/>
  <c r="F29" i="9"/>
  <c r="G29" i="9"/>
  <c r="H29" i="9"/>
  <c r="I29" i="9"/>
  <c r="J29" i="9"/>
  <c r="F30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J18" i="9"/>
  <c r="J30" i="9" s="1"/>
  <c r="J11" i="9"/>
  <c r="D24" i="2"/>
  <c r="E24" i="2"/>
  <c r="F24" i="2"/>
  <c r="G24" i="2"/>
  <c r="H24" i="2"/>
  <c r="D18" i="2"/>
  <c r="E18" i="2"/>
  <c r="F18" i="2"/>
  <c r="G18" i="2"/>
  <c r="H18" i="2"/>
  <c r="G11" i="2"/>
  <c r="H11" i="2"/>
  <c r="F11" i="2"/>
  <c r="E11" i="2"/>
  <c r="D11" i="2"/>
  <c r="C11" i="2" l="1"/>
  <c r="C18" i="2"/>
  <c r="C24" i="2"/>
  <c r="L5" i="9" l="1"/>
  <c r="L6" i="9"/>
  <c r="L7" i="9"/>
  <c r="L8" i="9"/>
  <c r="L9" i="9"/>
  <c r="L10" i="9"/>
  <c r="L12" i="9"/>
  <c r="L13" i="9"/>
  <c r="L14" i="9"/>
  <c r="L15" i="9"/>
  <c r="L16" i="9"/>
  <c r="L17" i="9"/>
  <c r="L19" i="9"/>
  <c r="L20" i="9"/>
  <c r="L21" i="9"/>
  <c r="L22" i="9"/>
  <c r="L23" i="9"/>
  <c r="L25" i="9"/>
  <c r="L26" i="9"/>
  <c r="L27" i="9"/>
  <c r="L28" i="9"/>
  <c r="M4" i="9"/>
  <c r="D30" i="2"/>
  <c r="E30" i="2"/>
  <c r="F30" i="2"/>
  <c r="G30" i="2"/>
  <c r="H30" i="2"/>
  <c r="C30" i="2"/>
  <c r="K29" i="9"/>
  <c r="D29" i="9"/>
  <c r="C29" i="9"/>
  <c r="H24" i="9"/>
  <c r="G24" i="9"/>
  <c r="F24" i="9"/>
  <c r="E24" i="9"/>
  <c r="D24" i="9"/>
  <c r="C24" i="9"/>
  <c r="H18" i="9"/>
  <c r="G18" i="9"/>
  <c r="F18" i="9"/>
  <c r="E18" i="9"/>
  <c r="D18" i="9"/>
  <c r="C18" i="9"/>
  <c r="H11" i="9"/>
  <c r="G11" i="9"/>
  <c r="F11" i="9"/>
  <c r="E11" i="9"/>
  <c r="D11" i="9"/>
  <c r="C11" i="9"/>
  <c r="L24" i="9" l="1"/>
  <c r="L11" i="9"/>
  <c r="L29" i="9"/>
  <c r="L18" i="9"/>
  <c r="L4" i="9"/>
  <c r="C30" i="9"/>
  <c r="G30" i="9"/>
  <c r="E30" i="9"/>
  <c r="K30" i="9" s="1"/>
  <c r="D30" i="9"/>
  <c r="H30" i="9"/>
  <c r="L30" i="9" l="1"/>
  <c r="F20" i="5"/>
  <c r="F12" i="5"/>
  <c r="F31" i="5"/>
  <c r="F25" i="5"/>
  <c r="N5" i="5"/>
  <c r="N6" i="5"/>
  <c r="N7" i="5"/>
  <c r="N8" i="5"/>
  <c r="N9" i="5"/>
  <c r="N10" i="5"/>
  <c r="N11" i="5"/>
  <c r="N13" i="5"/>
  <c r="N14" i="5"/>
  <c r="N15" i="5"/>
  <c r="N16" i="5"/>
  <c r="N17" i="5"/>
  <c r="N18" i="5"/>
  <c r="N19" i="5"/>
  <c r="N21" i="5"/>
  <c r="N22" i="5"/>
  <c r="N23" i="5"/>
  <c r="N24" i="5"/>
  <c r="N26" i="5"/>
  <c r="N27" i="5"/>
  <c r="N28" i="5"/>
  <c r="N29" i="5"/>
  <c r="N30" i="5"/>
  <c r="N4" i="5"/>
  <c r="F32" i="5" l="1"/>
  <c r="J85" i="7" l="1"/>
  <c r="G85" i="7"/>
  <c r="F85" i="7"/>
  <c r="C85" i="7"/>
  <c r="K85" i="7" s="1"/>
  <c r="K84" i="7"/>
  <c r="I84" i="7"/>
  <c r="K83" i="7"/>
  <c r="I83" i="7"/>
  <c r="K82" i="7"/>
  <c r="I82" i="7"/>
  <c r="L82" i="7" s="1"/>
  <c r="M82" i="7" s="1"/>
  <c r="K81" i="7"/>
  <c r="I81" i="7"/>
  <c r="K80" i="7"/>
  <c r="I80" i="7"/>
  <c r="K79" i="7"/>
  <c r="I79" i="7"/>
  <c r="K78" i="7"/>
  <c r="I78" i="7"/>
  <c r="L78" i="7" s="1"/>
  <c r="M78" i="7" s="1"/>
  <c r="K77" i="7"/>
  <c r="I77" i="7"/>
  <c r="L77" i="7" s="1"/>
  <c r="M77" i="7" s="1"/>
  <c r="K76" i="7"/>
  <c r="I76" i="7"/>
  <c r="K75" i="7"/>
  <c r="I75" i="7"/>
  <c r="K74" i="7"/>
  <c r="I74" i="7"/>
  <c r="L74" i="7" s="1"/>
  <c r="M74" i="7" s="1"/>
  <c r="K73" i="7"/>
  <c r="I73" i="7"/>
  <c r="L73" i="7" s="1"/>
  <c r="M73" i="7" s="1"/>
  <c r="K72" i="7"/>
  <c r="I72" i="7"/>
  <c r="K71" i="7"/>
  <c r="I71" i="7"/>
  <c r="K70" i="7"/>
  <c r="I70" i="7"/>
  <c r="L70" i="7" s="1"/>
  <c r="M70" i="7" s="1"/>
  <c r="K69" i="7"/>
  <c r="I69" i="7"/>
  <c r="K68" i="7"/>
  <c r="I68" i="7"/>
  <c r="K67" i="7"/>
  <c r="I67" i="7"/>
  <c r="K66" i="7"/>
  <c r="I66" i="7"/>
  <c r="L66" i="7" s="1"/>
  <c r="M66" i="7" s="1"/>
  <c r="K65" i="7"/>
  <c r="I65" i="7"/>
  <c r="J63" i="7"/>
  <c r="K63" i="7" s="1"/>
  <c r="G63" i="7"/>
  <c r="F63" i="7"/>
  <c r="C63" i="7"/>
  <c r="I63" i="7" s="1"/>
  <c r="K62" i="7"/>
  <c r="I62" i="7"/>
  <c r="L62" i="7" s="1"/>
  <c r="M62" i="7" s="1"/>
  <c r="K61" i="7"/>
  <c r="I61" i="7"/>
  <c r="L61" i="7" s="1"/>
  <c r="M61" i="7" s="1"/>
  <c r="K60" i="7"/>
  <c r="I60" i="7"/>
  <c r="L60" i="7" s="1"/>
  <c r="M60" i="7" s="1"/>
  <c r="K59" i="7"/>
  <c r="I59" i="7"/>
  <c r="K58" i="7"/>
  <c r="I58" i="7"/>
  <c r="L58" i="7" s="1"/>
  <c r="M58" i="7" s="1"/>
  <c r="K57" i="7"/>
  <c r="I57" i="7"/>
  <c r="L57" i="7" s="1"/>
  <c r="M57" i="7" s="1"/>
  <c r="K56" i="7"/>
  <c r="I56" i="7"/>
  <c r="L56" i="7" s="1"/>
  <c r="M56" i="7" s="1"/>
  <c r="K55" i="7"/>
  <c r="I55" i="7"/>
  <c r="K54" i="7"/>
  <c r="I54" i="7"/>
  <c r="K53" i="7"/>
  <c r="I53" i="7"/>
  <c r="L53" i="7" s="1"/>
  <c r="M53" i="7" s="1"/>
  <c r="K52" i="7"/>
  <c r="I52" i="7"/>
  <c r="L52" i="7" s="1"/>
  <c r="M52" i="7" s="1"/>
  <c r="K51" i="7"/>
  <c r="I51" i="7"/>
  <c r="K50" i="7"/>
  <c r="I50" i="7"/>
  <c r="L50" i="7" s="1"/>
  <c r="M50" i="7" s="1"/>
  <c r="K49" i="7"/>
  <c r="I49" i="7"/>
  <c r="L49" i="7" s="1"/>
  <c r="M49" i="7" s="1"/>
  <c r="K48" i="7"/>
  <c r="I48" i="7"/>
  <c r="L48" i="7" s="1"/>
  <c r="M48" i="7" s="1"/>
  <c r="K47" i="7"/>
  <c r="I47" i="7"/>
  <c r="K46" i="7"/>
  <c r="I46" i="7"/>
  <c r="L46" i="7" s="1"/>
  <c r="M46" i="7" s="1"/>
  <c r="K45" i="7"/>
  <c r="I45" i="7"/>
  <c r="L45" i="7" s="1"/>
  <c r="M45" i="7" s="1"/>
  <c r="K44" i="7"/>
  <c r="I44" i="7"/>
  <c r="L44" i="7" s="1"/>
  <c r="M44" i="7" s="1"/>
  <c r="K43" i="7"/>
  <c r="I43" i="7"/>
  <c r="J41" i="7"/>
  <c r="G41" i="7"/>
  <c r="F41" i="7"/>
  <c r="C41" i="7"/>
  <c r="I41" i="7" s="1"/>
  <c r="K40" i="7"/>
  <c r="I40" i="7"/>
  <c r="L40" i="7" s="1"/>
  <c r="M40" i="7" s="1"/>
  <c r="K39" i="7"/>
  <c r="I39" i="7"/>
  <c r="K38" i="7"/>
  <c r="I38" i="7"/>
  <c r="K37" i="7"/>
  <c r="I37" i="7"/>
  <c r="K36" i="7"/>
  <c r="I36" i="7"/>
  <c r="L36" i="7" s="1"/>
  <c r="M36" i="7" s="1"/>
  <c r="K35" i="7"/>
  <c r="I35" i="7"/>
  <c r="K34" i="7"/>
  <c r="I34" i="7"/>
  <c r="K33" i="7"/>
  <c r="I33" i="7"/>
  <c r="K32" i="7"/>
  <c r="I32" i="7"/>
  <c r="L32" i="7" s="1"/>
  <c r="K31" i="7"/>
  <c r="I31" i="7"/>
  <c r="K30" i="7"/>
  <c r="I30" i="7"/>
  <c r="K29" i="7"/>
  <c r="I29" i="7"/>
  <c r="L29" i="7" s="1"/>
  <c r="M29" i="7" s="1"/>
  <c r="J27" i="7"/>
  <c r="K27" i="7" s="1"/>
  <c r="I27" i="7"/>
  <c r="G27" i="7"/>
  <c r="F27" i="7"/>
  <c r="C27" i="7"/>
  <c r="K26" i="7"/>
  <c r="I26" i="7"/>
  <c r="K25" i="7"/>
  <c r="I25" i="7"/>
  <c r="K24" i="7"/>
  <c r="L24" i="7" s="1"/>
  <c r="M24" i="7" s="1"/>
  <c r="I24" i="7"/>
  <c r="K23" i="7"/>
  <c r="I23" i="7"/>
  <c r="K22" i="7"/>
  <c r="I22" i="7"/>
  <c r="K21" i="7"/>
  <c r="I21" i="7"/>
  <c r="K20" i="7"/>
  <c r="L20" i="7" s="1"/>
  <c r="M20" i="7" s="1"/>
  <c r="I20" i="7"/>
  <c r="K19" i="7"/>
  <c r="I19" i="7"/>
  <c r="K18" i="7"/>
  <c r="I18" i="7"/>
  <c r="K17" i="7"/>
  <c r="I17" i="7"/>
  <c r="K16" i="7"/>
  <c r="L16" i="7" s="1"/>
  <c r="M16" i="7" s="1"/>
  <c r="I16" i="7"/>
  <c r="K15" i="7"/>
  <c r="I15" i="7"/>
  <c r="K14" i="7"/>
  <c r="I14" i="7"/>
  <c r="K13" i="7"/>
  <c r="I13" i="7"/>
  <c r="K12" i="7"/>
  <c r="L12" i="7" s="1"/>
  <c r="M12" i="7" s="1"/>
  <c r="I12" i="7"/>
  <c r="K11" i="7"/>
  <c r="I11" i="7"/>
  <c r="K10" i="7"/>
  <c r="I10" i="7"/>
  <c r="K9" i="7"/>
  <c r="I9" i="7"/>
  <c r="K8" i="7"/>
  <c r="L8" i="7" s="1"/>
  <c r="M8" i="7" s="1"/>
  <c r="I8" i="7"/>
  <c r="K7" i="7"/>
  <c r="I7" i="7"/>
  <c r="I6" i="7"/>
  <c r="I5" i="7"/>
  <c r="L4" i="7"/>
  <c r="M4" i="7" s="1"/>
  <c r="I4" i="7"/>
  <c r="I3" i="7"/>
  <c r="L69" i="7" l="1"/>
  <c r="M69" i="7" s="1"/>
  <c r="L65" i="7"/>
  <c r="M65" i="7" s="1"/>
  <c r="L54" i="7"/>
  <c r="M54" i="7" s="1"/>
  <c r="L81" i="7"/>
  <c r="M81" i="7" s="1"/>
  <c r="L27" i="7"/>
  <c r="M27" i="7" s="1"/>
  <c r="L3" i="7"/>
  <c r="M3" i="7" s="1"/>
  <c r="L7" i="7"/>
  <c r="M7" i="7" s="1"/>
  <c r="L11" i="7"/>
  <c r="M11" i="7" s="1"/>
  <c r="L15" i="7"/>
  <c r="M15" i="7" s="1"/>
  <c r="L19" i="7"/>
  <c r="M19" i="7" s="1"/>
  <c r="L23" i="7"/>
  <c r="M23" i="7" s="1"/>
  <c r="L31" i="7"/>
  <c r="L35" i="7"/>
  <c r="M35" i="7" s="1"/>
  <c r="L39" i="7"/>
  <c r="M39" i="7" s="1"/>
  <c r="L43" i="7"/>
  <c r="M43" i="7" s="1"/>
  <c r="L47" i="7"/>
  <c r="M47" i="7" s="1"/>
  <c r="L51" i="7"/>
  <c r="M51" i="7" s="1"/>
  <c r="L55" i="7"/>
  <c r="M55" i="7" s="1"/>
  <c r="L59" i="7"/>
  <c r="M59" i="7" s="1"/>
  <c r="L30" i="7"/>
  <c r="L34" i="7"/>
  <c r="M34" i="7" s="1"/>
  <c r="L38" i="7"/>
  <c r="M38" i="7" s="1"/>
  <c r="L68" i="7"/>
  <c r="M68" i="7" s="1"/>
  <c r="L72" i="7"/>
  <c r="M72" i="7" s="1"/>
  <c r="L76" i="7"/>
  <c r="M76" i="7" s="1"/>
  <c r="L80" i="7"/>
  <c r="M80" i="7" s="1"/>
  <c r="L84" i="7"/>
  <c r="M84" i="7" s="1"/>
  <c r="L9" i="7"/>
  <c r="M9" i="7" s="1"/>
  <c r="L21" i="7"/>
  <c r="M21" i="7" s="1"/>
  <c r="G86" i="7"/>
  <c r="L5" i="7"/>
  <c r="M5" i="7" s="1"/>
  <c r="L17" i="7"/>
  <c r="M17" i="7" s="1"/>
  <c r="L10" i="7"/>
  <c r="M10" i="7" s="1"/>
  <c r="L18" i="7"/>
  <c r="M18" i="7" s="1"/>
  <c r="I85" i="7"/>
  <c r="L85" i="7" s="1"/>
  <c r="M85" i="7" s="1"/>
  <c r="L13" i="7"/>
  <c r="M13" i="7" s="1"/>
  <c r="L25" i="7"/>
  <c r="M25" i="7" s="1"/>
  <c r="F86" i="7"/>
  <c r="L6" i="7"/>
  <c r="M6" i="7" s="1"/>
  <c r="L14" i="7"/>
  <c r="M14" i="7" s="1"/>
  <c r="L22" i="7"/>
  <c r="M22" i="7" s="1"/>
  <c r="L26" i="7"/>
  <c r="M26" i="7" s="1"/>
  <c r="L33" i="7"/>
  <c r="M33" i="7" s="1"/>
  <c r="L37" i="7"/>
  <c r="M37" i="7" s="1"/>
  <c r="L67" i="7"/>
  <c r="M67" i="7" s="1"/>
  <c r="L71" i="7"/>
  <c r="M71" i="7" s="1"/>
  <c r="L75" i="7"/>
  <c r="M75" i="7" s="1"/>
  <c r="L79" i="7"/>
  <c r="M79" i="7" s="1"/>
  <c r="L83" i="7"/>
  <c r="M83" i="7" s="1"/>
  <c r="L63" i="7"/>
  <c r="M63" i="7" s="1"/>
  <c r="I86" i="7"/>
  <c r="C86" i="7"/>
  <c r="K41" i="7"/>
  <c r="K86" i="7" s="1"/>
  <c r="L41" i="7" l="1"/>
  <c r="M41" i="7" s="1"/>
  <c r="L86" i="7"/>
  <c r="L31" i="5" l="1"/>
  <c r="K31" i="5"/>
  <c r="J31" i="5"/>
  <c r="I31" i="5"/>
  <c r="H31" i="5"/>
  <c r="G31" i="5"/>
  <c r="E31" i="5"/>
  <c r="D31" i="5"/>
  <c r="L25" i="5"/>
  <c r="K25" i="5"/>
  <c r="J25" i="5"/>
  <c r="I25" i="5"/>
  <c r="H25" i="5"/>
  <c r="G25" i="5"/>
  <c r="E25" i="5"/>
  <c r="D25" i="5"/>
  <c r="L20" i="5"/>
  <c r="K20" i="5"/>
  <c r="J20" i="5"/>
  <c r="I20" i="5"/>
  <c r="H20" i="5"/>
  <c r="G20" i="5"/>
  <c r="E20" i="5"/>
  <c r="D20" i="5"/>
  <c r="L12" i="5"/>
  <c r="K12" i="5"/>
  <c r="J12" i="5"/>
  <c r="I12" i="5"/>
  <c r="I32" i="5" s="1"/>
  <c r="H12" i="5"/>
  <c r="G12" i="5"/>
  <c r="E12" i="5"/>
  <c r="D12" i="5"/>
  <c r="G32" i="5" l="1"/>
  <c r="D32" i="5"/>
  <c r="E32" i="5"/>
  <c r="K32" i="5"/>
  <c r="H32" i="5"/>
  <c r="L32" i="5"/>
  <c r="J32" i="5"/>
  <c r="H29" i="4" l="1"/>
  <c r="G29" i="4" l="1"/>
  <c r="G24" i="4"/>
  <c r="G18" i="4" l="1"/>
  <c r="G11" i="4" l="1"/>
  <c r="G30" i="4" s="1"/>
  <c r="F29" i="4" l="1"/>
  <c r="F24" i="4" l="1"/>
  <c r="F18" i="4" l="1"/>
  <c r="F11" i="4" l="1"/>
  <c r="F30" i="4" s="1"/>
  <c r="D29" i="4" l="1"/>
  <c r="E29" i="4"/>
  <c r="E24" i="4" l="1"/>
  <c r="D24" i="4"/>
  <c r="E18" i="4" l="1"/>
  <c r="D18" i="4"/>
  <c r="E11" i="4" l="1"/>
  <c r="E30" i="4" s="1"/>
  <c r="D11" i="4"/>
  <c r="D30" i="4" s="1"/>
  <c r="C29" i="4" l="1"/>
  <c r="C24" i="4"/>
  <c r="C18" i="4"/>
  <c r="C11" i="4"/>
  <c r="C30" i="4" l="1"/>
</calcChain>
</file>

<file path=xl/sharedStrings.xml><?xml version="1.0" encoding="utf-8"?>
<sst xmlns="http://schemas.openxmlformats.org/spreadsheetml/2006/main" count="274" uniqueCount="156">
  <si>
    <t>Region</t>
  </si>
  <si>
    <t>Territory</t>
  </si>
  <si>
    <t>ER</t>
  </si>
  <si>
    <t>Kolkata</t>
  </si>
  <si>
    <t>Guwahati</t>
  </si>
  <si>
    <t>Patna</t>
  </si>
  <si>
    <t>Bhubaneswar</t>
  </si>
  <si>
    <t>Raipur</t>
  </si>
  <si>
    <t>Ranchi</t>
  </si>
  <si>
    <t>New Jalpaiguri</t>
  </si>
  <si>
    <t>Sub-total</t>
  </si>
  <si>
    <t>NR</t>
  </si>
  <si>
    <t>Lucknow</t>
  </si>
  <si>
    <t>Chandigarh</t>
  </si>
  <si>
    <t>Jaipur</t>
  </si>
  <si>
    <t>Delhi</t>
  </si>
  <si>
    <t xml:space="preserve">Delhi Local </t>
  </si>
  <si>
    <t>Prayagraj</t>
  </si>
  <si>
    <t>SR</t>
  </si>
  <si>
    <t>Bangalore</t>
  </si>
  <si>
    <t>Secunderabad</t>
  </si>
  <si>
    <t>Chennai</t>
  </si>
  <si>
    <t>Ernakulam</t>
  </si>
  <si>
    <t>Vijaywada</t>
  </si>
  <si>
    <t>WR</t>
  </si>
  <si>
    <t>Ahemdabad</t>
  </si>
  <si>
    <t>Mumbai</t>
  </si>
  <si>
    <t>Nagpur</t>
  </si>
  <si>
    <t>Bhopal</t>
  </si>
  <si>
    <t>Total</t>
  </si>
  <si>
    <t>Avg. MTTR</t>
  </si>
  <si>
    <t>Delhi local</t>
  </si>
  <si>
    <t>Vijyawada</t>
  </si>
  <si>
    <t>Ahmedabad</t>
  </si>
  <si>
    <t>`</t>
  </si>
  <si>
    <t>Total Avg, MTTR</t>
  </si>
  <si>
    <t>Total &gt;10Hrs.</t>
  </si>
  <si>
    <t xml:space="preserve">क्षेत्र / टेरिटेरी के अनुसार सुधार रिपोर्ट </t>
  </si>
  <si>
    <t>क्षेत्र</t>
  </si>
  <si>
    <t xml:space="preserve">टेरिटेरी </t>
  </si>
  <si>
    <t>एलएमसी सहित कुल ओएफसी रूट 
 (किमी)</t>
  </si>
  <si>
    <t>कुल लंबी दूरी (एलएच) बैकबोन (यूजीबी) अनुभाग</t>
  </si>
  <si>
    <t>DWDM डिग्रेडेड सेक्शन की संख्या</t>
  </si>
  <si>
    <t>अप्रैल'23</t>
  </si>
  <si>
    <t>मई'23</t>
  </si>
  <si>
    <t>जून"23</t>
  </si>
  <si>
    <t>जुलाई"23</t>
  </si>
  <si>
    <t>अगस्त"23</t>
  </si>
  <si>
    <t>सितम्बर-23</t>
  </si>
  <si>
    <t>उत्तरी</t>
  </si>
  <si>
    <t>दिल्ली</t>
  </si>
  <si>
    <t>प्रयागराज</t>
  </si>
  <si>
    <t>लखनऊ</t>
  </si>
  <si>
    <t xml:space="preserve">चंडीगढ़	</t>
  </si>
  <si>
    <t>बेक बोन</t>
  </si>
  <si>
    <t>लीज्ड फाइबर</t>
  </si>
  <si>
    <t>जयपुर</t>
  </si>
  <si>
    <t>दिल्ली 
एनसीआर</t>
  </si>
  <si>
    <t>ओवरहेड के साथ एलएमसी</t>
  </si>
  <si>
    <t>उत्तरी उप कुल</t>
  </si>
  <si>
    <t>पूर्वी</t>
  </si>
  <si>
    <t>भुवनेश्‍वर
​</t>
  </si>
  <si>
    <t>कोलकाता</t>
  </si>
  <si>
    <t>गुवाहाटी</t>
  </si>
  <si>
    <t>न्यूजलपाईगुड़ी</t>
  </si>
  <si>
    <t>पटना</t>
  </si>
  <si>
    <t>रायपुर</t>
  </si>
  <si>
    <t>रांची</t>
  </si>
  <si>
    <t>पूर्वी उप कुल</t>
  </si>
  <si>
    <t>पश्चिम</t>
  </si>
  <si>
    <t>अहमदाबाद</t>
  </si>
  <si>
    <t>मुंबई</t>
  </si>
  <si>
    <t>भोपाल</t>
  </si>
  <si>
    <t>नागपुर</t>
  </si>
  <si>
    <t>पश्चिम उप कुल</t>
  </si>
  <si>
    <t>दक्षिण</t>
  </si>
  <si>
    <t xml:space="preserve">सिकंदराबाद </t>
  </si>
  <si>
    <t>बेंगलोर</t>
  </si>
  <si>
    <t>चेन्नई</t>
  </si>
  <si>
    <t>विजयवाड़ा</t>
  </si>
  <si>
    <t xml:space="preserve">इरनाकुलम </t>
  </si>
  <si>
    <t>दक्षिण उप कुल</t>
  </si>
  <si>
    <t>कुल योग</t>
  </si>
  <si>
    <t>ठेकेदार का नाम</t>
  </si>
  <si>
    <t>Skylark</t>
  </si>
  <si>
    <t>चंडीगढ़</t>
  </si>
  <si>
    <t xml:space="preserve">Renuka Infra Telecom </t>
  </si>
  <si>
    <t>Anand Dhamora</t>
  </si>
  <si>
    <t>Royal Tech</t>
  </si>
  <si>
    <t>दिल्ली लोकल</t>
  </si>
  <si>
    <t>Renuka Infra Telecom</t>
  </si>
  <si>
    <t>Aura Indian Maxim</t>
  </si>
  <si>
    <t>उप कुल</t>
  </si>
  <si>
    <t>M/s U.K.Traders</t>
  </si>
  <si>
    <t>Mendu Enterprises</t>
  </si>
  <si>
    <t xml:space="preserve">Zelo </t>
  </si>
  <si>
    <t xml:space="preserve">Mokshith Engineering Constructions </t>
  </si>
  <si>
    <t>AJ Infra Solutions</t>
  </si>
  <si>
    <t xml:space="preserve">HR Constructions </t>
  </si>
  <si>
    <t>क्षेत्रों में ओएफसी पैच प्रतिस्थापन कार्य:</t>
  </si>
  <si>
    <t>टेरिटोरी</t>
  </si>
  <si>
    <t>मात्रा (आरकेएम)</t>
  </si>
  <si>
    <t>पीओ संख्या एवं दिनांक</t>
  </si>
  <si>
    <t>किमी में खाई</t>
  </si>
  <si>
    <t>किमी में डक्टिंग</t>
  </si>
  <si>
    <t>OFC Blowing as on 31.03.2023</t>
  </si>
  <si>
    <t>Balance 31.03.23</t>
  </si>
  <si>
    <t>Balance 25.09.2023</t>
  </si>
  <si>
    <t>APR-SEP BALANCE</t>
  </si>
  <si>
    <t>3002210553(03.08.22)</t>
  </si>
  <si>
    <t>3002210406(06.07.22)</t>
  </si>
  <si>
    <t>3002211026(30.12.22)</t>
  </si>
  <si>
    <t>3002211046(05.01.23)</t>
  </si>
  <si>
    <t>3002210405(06.07.22)</t>
  </si>
  <si>
    <t>3002210702(27.09.22)</t>
  </si>
  <si>
    <t xml:space="preserve"> ओएफसी ब्लोविंग किमी में</t>
  </si>
  <si>
    <t>(LOA 5002210013,0 Dt. 12.04.2022)</t>
  </si>
  <si>
    <t xml:space="preserve"> U.K.Traders</t>
  </si>
  <si>
    <t xml:space="preserve"> (LOA 5002210019,0 Dt. 12.04.2022)</t>
  </si>
  <si>
    <t xml:space="preserve"> (LOA 5002210018,0 Dt. 12.04.2022)</t>
  </si>
  <si>
    <t xml:space="preserve"> (LOA 5002210021,0 Dt. 12.04.2022)</t>
  </si>
  <si>
    <t>भुवनेश्‍वर (74)</t>
  </si>
  <si>
    <t>2002210129,0 dtd 03.06.2022</t>
  </si>
  <si>
    <t>पटना (50)</t>
  </si>
  <si>
    <t>2002210397 dtd 23.09.2022</t>
  </si>
  <si>
    <t>M/s Aarjay Commercial</t>
  </si>
  <si>
    <t>गुवाहाटी+नागपुर
(31.71)</t>
  </si>
  <si>
    <t>2002210711 dtd 31.01.2023</t>
  </si>
  <si>
    <t>M/s.Dhrubajyoti Borghain</t>
  </si>
  <si>
    <t>रायपुर (89)</t>
  </si>
  <si>
    <t>2002210131,0 dtd 03.06.2022</t>
  </si>
  <si>
    <t>कोलकाता (38.4)</t>
  </si>
  <si>
    <t>2002210110,0 dtd 06.06.2022</t>
  </si>
  <si>
    <t>(Guntur)4002210940           Dated: 27.12.22</t>
  </si>
  <si>
    <t>(Guntakal)4002210240           Dated: 09.06.22</t>
  </si>
  <si>
    <t>(Visakhapatnam)4002210236 Dated 09.06.22</t>
  </si>
  <si>
    <t xml:space="preserve">Croissance Projects Pvt Ltd </t>
  </si>
  <si>
    <t xml:space="preserve">(Vijayawada)4002210241           Dated 09.06.22 </t>
  </si>
  <si>
    <t>सिकंदराबाद</t>
  </si>
  <si>
    <t>4002210734 Dated:28.09.2022</t>
  </si>
  <si>
    <t>4002210863      Dated: 24.11.2022</t>
  </si>
  <si>
    <t>4002210014         Dated: 17.05.22</t>
  </si>
  <si>
    <t>(Bangalore)4002210247        Dated: 08.06.22</t>
  </si>
  <si>
    <t>(Mysore)4002210234      Dated: 15.06.22</t>
  </si>
  <si>
    <t>(Hubli)4002210252 Dated:15.06.22</t>
  </si>
  <si>
    <t>मार्च"23</t>
  </si>
  <si>
    <t>RKM</t>
  </si>
  <si>
    <t>No of OFC Cut/1000KM</t>
  </si>
  <si>
    <t xml:space="preserve">Total Avg. MTTR </t>
  </si>
  <si>
    <t>OFC Cuts Per 1000km Per Month</t>
  </si>
  <si>
    <t>No of OFC Cut (&gt; 10Hrs.) for Apr 23-Sep 23</t>
  </si>
  <si>
    <t xml:space="preserve"> Total Avg MTTR APR-SEP</t>
  </si>
  <si>
    <t>Avg Dgrade For period Apr 23-Sep 23</t>
  </si>
  <si>
    <t>%Progress Apr-Sep</t>
  </si>
  <si>
    <t>अक्टूबर-23</t>
  </si>
  <si>
    <t>OFC Blowing as on 31.10.2023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</si>
</sst>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0.00;[Red]0.00"/>
  </numFmts>
  <fonts count="25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1E03BD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8"/>
      <color rgb="FF000000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rgb="FF1E03BD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0" fontId="9" fillId="0" borderId="0"/>
    <xf numFmtId="0" fontId="8" fillId="0" borderId="0"/>
    <xf numFmtId="0" fontId="10" fillId="0" borderId="0"/>
    <xf numFmtId="0" fontId="11" fillId="0" borderId="0"/>
    <xf numFmtId="9" fontId="12" fillId="0" borderId="0" applyFont="0" applyFill="0" applyBorder="0" applyAlignment="0" applyProtection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</cellStyleXfs>
  <cellXfs count="20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6" fontId="7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1" fontId="5" fillId="3" borderId="1" xfId="0" applyNumberFormat="1" applyFont="1" applyFill="1" applyBorder="1" applyAlignment="1">
      <alignment horizontal="center" vertical="center" wrapText="1"/>
    </xf>
    <xf numFmtId="46" fontId="6" fillId="3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wrapText="1"/>
    </xf>
    <xf numFmtId="21" fontId="5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1" fontId="1" fillId="4" borderId="5" xfId="0" applyNumberFormat="1" applyFont="1" applyFill="1" applyBorder="1" applyAlignment="1">
      <alignment horizontal="center" wrapText="1"/>
    </xf>
    <xf numFmtId="21" fontId="5" fillId="3" borderId="6" xfId="0" applyNumberFormat="1" applyFont="1" applyFill="1" applyBorder="1" applyAlignment="1">
      <alignment horizontal="center" wrapText="1"/>
    </xf>
    <xf numFmtId="21" fontId="5" fillId="3" borderId="6" xfId="0" applyNumberFormat="1" applyFont="1" applyFill="1" applyBorder="1" applyAlignment="1">
      <alignment horizontal="center" vertical="center" wrapText="1"/>
    </xf>
    <xf numFmtId="46" fontId="3" fillId="3" borderId="5" xfId="0" applyNumberFormat="1" applyFont="1" applyFill="1" applyBorder="1" applyAlignment="1">
      <alignment horizontal="center" vertical="center" wrapText="1"/>
    </xf>
    <xf numFmtId="21" fontId="1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4" borderId="0" xfId="0" applyFont="1" applyFill="1"/>
    <xf numFmtId="21" fontId="3" fillId="0" borderId="1" xfId="0" applyNumberFormat="1" applyFont="1" applyBorder="1" applyAlignment="1">
      <alignment horizontal="center" vertical="center"/>
    </xf>
    <xf numFmtId="46" fontId="3" fillId="0" borderId="1" xfId="0" applyNumberFormat="1" applyFont="1" applyBorder="1" applyAlignment="1">
      <alignment horizontal="center" vertical="center"/>
    </xf>
    <xf numFmtId="46" fontId="3" fillId="0" borderId="9" xfId="0" applyNumberFormat="1" applyFont="1" applyBorder="1" applyAlignment="1">
      <alignment horizontal="center" vertical="center"/>
    </xf>
    <xf numFmtId="46" fontId="3" fillId="0" borderId="5" xfId="0" applyNumberFormat="1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4" borderId="0" xfId="0" applyFont="1" applyFill="1"/>
    <xf numFmtId="0" fontId="4" fillId="0" borderId="1" xfId="0" applyFont="1" applyBorder="1" applyAlignment="1">
      <alignment horizontal="center" vertical="center"/>
    </xf>
    <xf numFmtId="0" fontId="7" fillId="5" borderId="0" xfId="0" applyFont="1" applyFill="1"/>
    <xf numFmtId="0" fontId="6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wrapText="1"/>
    </xf>
    <xf numFmtId="0" fontId="13" fillId="3" borderId="0" xfId="0" applyFont="1" applyFill="1" applyAlignment="1">
      <alignment vertical="center" wrapText="1"/>
    </xf>
    <xf numFmtId="0" fontId="6" fillId="0" borderId="1" xfId="0" applyFont="1" applyBorder="1"/>
    <xf numFmtId="0" fontId="2" fillId="4" borderId="4" xfId="0" applyFont="1" applyFill="1" applyBorder="1" applyAlignment="1">
      <alignment horizontal="center" vertical="center" wrapText="1"/>
    </xf>
    <xf numFmtId="46" fontId="4" fillId="4" borderId="3" xfId="0" applyNumberFormat="1" applyFont="1" applyFill="1" applyBorder="1" applyAlignment="1">
      <alignment horizontal="center" vertical="center" wrapText="1"/>
    </xf>
    <xf numFmtId="21" fontId="6" fillId="0" borderId="0" xfId="0" applyNumberFormat="1" applyFont="1"/>
    <xf numFmtId="21" fontId="5" fillId="0" borderId="2" xfId="0" applyNumberFormat="1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/>
    </xf>
    <xf numFmtId="46" fontId="3" fillId="0" borderId="8" xfId="0" applyNumberFormat="1" applyFont="1" applyBorder="1" applyAlignment="1">
      <alignment horizontal="center" vertical="center"/>
    </xf>
    <xf numFmtId="21" fontId="5" fillId="3" borderId="10" xfId="0" applyNumberFormat="1" applyFont="1" applyFill="1" applyBorder="1" applyAlignment="1">
      <alignment horizontal="center" wrapText="1"/>
    </xf>
    <xf numFmtId="21" fontId="5" fillId="3" borderId="10" xfId="0" applyNumberFormat="1" applyFont="1" applyFill="1" applyBorder="1" applyAlignment="1">
      <alignment horizontal="center" vertical="center" wrapText="1"/>
    </xf>
    <xf numFmtId="46" fontId="3" fillId="0" borderId="7" xfId="0" applyNumberFormat="1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46" fontId="4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/>
    <xf numFmtId="0" fontId="14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16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0" fontId="1" fillId="7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164" fontId="3" fillId="3" borderId="1" xfId="10" applyNumberFormat="1" applyFont="1" applyFill="1" applyBorder="1" applyAlignment="1">
      <alignment horizontal="center" vertical="center" wrapText="1"/>
    </xf>
    <xf numFmtId="2" fontId="3" fillId="3" borderId="1" xfId="10" applyNumberFormat="1" applyFont="1" applyFill="1" applyBorder="1" applyAlignment="1">
      <alignment horizontal="center" vertical="center" wrapText="1"/>
    </xf>
    <xf numFmtId="165" fontId="3" fillId="3" borderId="1" xfId="1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2" fontId="1" fillId="3" borderId="1" xfId="0" applyNumberFormat="1" applyFont="1" applyFill="1" applyBorder="1" applyAlignment="1">
      <alignment horizontal="center" vertical="center" wrapText="1"/>
    </xf>
    <xf numFmtId="0" fontId="3" fillId="3" borderId="1" xfId="8" applyFont="1" applyFill="1" applyBorder="1" applyAlignment="1">
      <alignment horizontal="center" vertical="center"/>
    </xf>
    <xf numFmtId="0" fontId="6" fillId="5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2" fontId="21" fillId="3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2" fontId="6" fillId="3" borderId="0" xfId="0" applyNumberFormat="1" applyFont="1" applyFill="1"/>
    <xf numFmtId="2" fontId="6" fillId="0" borderId="0" xfId="0" applyNumberFormat="1" applyFont="1"/>
    <xf numFmtId="2" fontId="3" fillId="3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/>
    </xf>
    <xf numFmtId="21" fontId="6" fillId="4" borderId="0" xfId="0" applyNumberFormat="1" applyFont="1" applyFill="1"/>
    <xf numFmtId="46" fontId="4" fillId="4" borderId="5" xfId="0" applyNumberFormat="1" applyFont="1" applyFill="1" applyBorder="1" applyAlignment="1">
      <alignment horizontal="center" vertical="center" wrapText="1"/>
    </xf>
    <xf numFmtId="46" fontId="4" fillId="9" borderId="5" xfId="0" applyNumberFormat="1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7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" fontId="7" fillId="0" borderId="4" xfId="0" applyNumberFormat="1" applyFont="1" applyBorder="1" applyAlignment="1">
      <alignment horizontal="center" vertical="center"/>
    </xf>
    <xf numFmtId="17" fontId="7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2" fontId="5" fillId="3" borderId="4" xfId="0" applyNumberFormat="1" applyFont="1" applyFill="1" applyBorder="1" applyAlignment="1">
      <alignment horizontal="center" vertical="center" wrapText="1"/>
    </xf>
    <xf numFmtId="2" fontId="5" fillId="3" borderId="13" xfId="0" applyNumberFormat="1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164" fontId="7" fillId="3" borderId="4" xfId="2" applyNumberFormat="1" applyFont="1" applyFill="1" applyBorder="1" applyAlignment="1">
      <alignment horizontal="center" vertical="center" wrapText="1"/>
    </xf>
    <xf numFmtId="164" fontId="7" fillId="3" borderId="13" xfId="2" applyNumberFormat="1" applyFont="1" applyFill="1" applyBorder="1" applyAlignment="1">
      <alignment horizontal="center" vertical="center" wrapText="1"/>
    </xf>
    <xf numFmtId="164" fontId="7" fillId="3" borderId="9" xfId="2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1" fontId="5" fillId="3" borderId="0" xfId="0" applyNumberFormat="1" applyFont="1" applyFill="1" applyBorder="1" applyAlignment="1">
      <alignment horizontal="center" wrapText="1"/>
    </xf>
    <xf numFmtId="21" fontId="5" fillId="3" borderId="0" xfId="0" applyNumberFormat="1" applyFont="1" applyFill="1" applyBorder="1" applyAlignment="1">
      <alignment horizontal="center" vertical="center" wrapText="1"/>
    </xf>
    <xf numFmtId="46" fontId="3" fillId="0" borderId="0" xfId="0" applyNumberFormat="1" applyFont="1" applyBorder="1" applyAlignment="1">
      <alignment horizontal="center" vertical="center" wrapText="1"/>
    </xf>
    <xf numFmtId="46" fontId="4" fillId="4" borderId="0" xfId="0" applyNumberFormat="1" applyFont="1" applyFill="1" applyBorder="1" applyAlignment="1">
      <alignment horizontal="center" vertical="center" wrapText="1"/>
    </xf>
    <xf numFmtId="17" fontId="7" fillId="0" borderId="14" xfId="0" applyNumberFormat="1" applyFont="1" applyBorder="1" applyAlignment="1">
      <alignment horizontal="center" vertical="center"/>
    </xf>
    <xf numFmtId="17" fontId="7" fillId="0" borderId="8" xfId="0" applyNumberFormat="1" applyFont="1" applyBorder="1" applyAlignment="1">
      <alignment horizontal="center" vertical="center"/>
    </xf>
    <xf numFmtId="21" fontId="1" fillId="4" borderId="2" xfId="0" applyNumberFormat="1" applyFont="1" applyFill="1" applyBorder="1" applyAlignment="1">
      <alignment horizontal="center" vertical="center" wrapText="1"/>
    </xf>
    <xf numFmtId="46" fontId="7" fillId="4" borderId="2" xfId="0" applyNumberFormat="1" applyFont="1" applyFill="1" applyBorder="1" applyAlignment="1">
      <alignment horizontal="center"/>
    </xf>
    <xf numFmtId="21" fontId="1" fillId="4" borderId="7" xfId="0" applyNumberFormat="1" applyFont="1" applyFill="1" applyBorder="1" applyAlignment="1">
      <alignment horizontal="center" wrapText="1"/>
    </xf>
    <xf numFmtId="46" fontId="4" fillId="4" borderId="2" xfId="0" applyNumberFormat="1" applyFont="1" applyFill="1" applyBorder="1" applyAlignment="1">
      <alignment horizontal="center" vertical="center" wrapText="1"/>
    </xf>
    <xf numFmtId="21" fontId="1" fillId="4" borderId="1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1">
    <cellStyle name="Excel Built-in Normal" xfId="7" xr:uid="{42649C0D-0FE7-47F0-968B-E038C2741377}"/>
    <cellStyle name="Normal" xfId="0" builtinId="0"/>
    <cellStyle name="Normal 2" xfId="2" xr:uid="{A706A18C-4DF5-4FE0-ABE7-45FCF6AF2C25}"/>
    <cellStyle name="Normal 2 19" xfId="9" xr:uid="{2335120B-8C0D-9C46-B4E3-567AB4D5927A}"/>
    <cellStyle name="Normal 2 2" xfId="8" xr:uid="{1964412A-0C4D-4B9C-8C28-F9D0BEC794E0}"/>
    <cellStyle name="Normal 2 3" xfId="10" xr:uid="{0BEFE452-8A7D-1541-90BB-B8F17598FA80}"/>
    <cellStyle name="Normal 3" xfId="3" xr:uid="{3CED8C73-0736-4688-83C1-6ED63BE77D75}"/>
    <cellStyle name="Normal 4" xfId="1" xr:uid="{7A829456-5E1E-4259-9E2C-5217A9652D8B}"/>
    <cellStyle name="Normal 4 2" xfId="6" xr:uid="{B3404A23-A07C-411A-BC5E-12C7798A4009}"/>
    <cellStyle name="Normal 75" xfId="4" xr:uid="{7A26B825-EB00-49A7-BEA2-6459A522BABC}"/>
    <cellStyle name="Percent 2" xfId="5" xr:uid="{BF957DC0-06FB-4A3C-874D-F0E083CEB69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8D75-F49F-2542-B297-B8CD058F723E}">
  <sheetPr>
    <pageSetUpPr fitToPage="1"/>
  </sheetPr>
  <dimension ref="A1:U30"/>
  <sheetViews>
    <sheetView topLeftCell="H1" zoomScale="107" zoomScaleNormal="107" workbookViewId="0">
      <selection activeCell="L6" sqref="L6"/>
    </sheetView>
  </sheetViews>
  <sheetFormatPr defaultColWidth="8.77734375" defaultRowHeight="15"/>
  <cols>
    <col min="1" max="1" width="8.77734375" style="35"/>
    <col min="2" max="3" width="18.77734375" style="47" customWidth="1"/>
    <col min="4" max="11" width="13.109375" style="35" customWidth="1"/>
    <col min="12" max="12" width="19.33203125" style="35" customWidth="1"/>
    <col min="13" max="13" width="17.33203125" style="35" hidden="1" customWidth="1"/>
    <col min="14" max="16384" width="8.77734375" style="35"/>
  </cols>
  <sheetData>
    <row r="1" spans="1:21" s="43" customFormat="1" ht="15" customHeight="1">
      <c r="A1" s="141" t="s">
        <v>147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62"/>
      <c r="N1" s="62"/>
      <c r="O1" s="62"/>
      <c r="P1" s="62"/>
      <c r="Q1" s="62"/>
      <c r="R1" s="62"/>
      <c r="S1" s="62"/>
      <c r="T1" s="62"/>
      <c r="U1" s="62"/>
    </row>
    <row r="2" spans="1:21" s="43" customFormat="1" ht="15" customHeight="1">
      <c r="A2" s="144" t="s">
        <v>0</v>
      </c>
      <c r="B2" s="144" t="s">
        <v>1</v>
      </c>
      <c r="C2" s="144" t="s">
        <v>146</v>
      </c>
      <c r="D2" s="142">
        <v>45017</v>
      </c>
      <c r="E2" s="142">
        <v>45047</v>
      </c>
      <c r="F2" s="142">
        <v>45078</v>
      </c>
      <c r="G2" s="142">
        <v>45108</v>
      </c>
      <c r="H2" s="142">
        <v>45139</v>
      </c>
      <c r="I2" s="142">
        <v>45170</v>
      </c>
      <c r="J2" s="142">
        <v>45200</v>
      </c>
      <c r="K2" s="142" t="s">
        <v>29</v>
      </c>
      <c r="L2" s="145" t="s">
        <v>149</v>
      </c>
    </row>
    <row r="3" spans="1:21" ht="22.95" customHeight="1">
      <c r="A3" s="144"/>
      <c r="B3" s="144"/>
      <c r="C3" s="144"/>
      <c r="D3" s="143"/>
      <c r="E3" s="143"/>
      <c r="F3" s="143"/>
      <c r="G3" s="143"/>
      <c r="H3" s="143"/>
      <c r="I3" s="143"/>
      <c r="J3" s="143"/>
      <c r="K3" s="143"/>
      <c r="L3" s="146"/>
      <c r="M3" s="43"/>
      <c r="N3" s="43"/>
      <c r="O3" s="43"/>
      <c r="P3" s="43"/>
      <c r="Q3" s="43"/>
      <c r="R3" s="43"/>
      <c r="S3" s="43"/>
      <c r="T3" s="43"/>
      <c r="U3" s="43"/>
    </row>
    <row r="4" spans="1:21" ht="17.399999999999999">
      <c r="A4" s="144" t="s">
        <v>2</v>
      </c>
      <c r="B4" s="14" t="s">
        <v>3</v>
      </c>
      <c r="C4" s="121">
        <v>2454.2600000000002</v>
      </c>
      <c r="D4" s="9">
        <v>13</v>
      </c>
      <c r="E4" s="9">
        <v>12</v>
      </c>
      <c r="F4" s="9">
        <v>11</v>
      </c>
      <c r="G4" s="9">
        <v>7</v>
      </c>
      <c r="H4" s="9">
        <v>4</v>
      </c>
      <c r="I4" s="9">
        <v>6</v>
      </c>
      <c r="J4" s="138">
        <v>9</v>
      </c>
      <c r="K4" s="138">
        <f>SUM(D4:J4)</f>
        <v>62</v>
      </c>
      <c r="L4" s="129">
        <f>K4*1000/C4/6</f>
        <v>4.2103661932041971</v>
      </c>
      <c r="M4" s="128">
        <f>K4*1000/C4/6</f>
        <v>4.2103661932041971</v>
      </c>
    </row>
    <row r="5" spans="1:21" ht="19.5" customHeight="1">
      <c r="A5" s="144"/>
      <c r="B5" s="14" t="s">
        <v>4</v>
      </c>
      <c r="C5" s="121">
        <v>4352.6400000000003</v>
      </c>
      <c r="D5" s="9">
        <v>20</v>
      </c>
      <c r="E5" s="9">
        <v>22</v>
      </c>
      <c r="F5" s="9">
        <v>21</v>
      </c>
      <c r="G5" s="9">
        <v>6</v>
      </c>
      <c r="H5" s="9">
        <v>16</v>
      </c>
      <c r="I5" s="9">
        <v>10</v>
      </c>
      <c r="J5" s="138">
        <v>11</v>
      </c>
      <c r="K5" s="138">
        <f t="shared" ref="K5:K30" si="0">SUM(D5:J5)</f>
        <v>106</v>
      </c>
      <c r="L5" s="129">
        <f t="shared" ref="L5:L30" si="1">K5*1000/C5/6</f>
        <v>4.0588393863647498</v>
      </c>
    </row>
    <row r="6" spans="1:21" ht="17.25" customHeight="1">
      <c r="A6" s="144"/>
      <c r="B6" s="14" t="s">
        <v>5</v>
      </c>
      <c r="C6" s="121">
        <v>3026.98</v>
      </c>
      <c r="D6" s="9">
        <v>13</v>
      </c>
      <c r="E6" s="9">
        <v>10</v>
      </c>
      <c r="F6" s="9">
        <v>17</v>
      </c>
      <c r="G6" s="9">
        <v>18</v>
      </c>
      <c r="H6" s="9">
        <v>8</v>
      </c>
      <c r="I6" s="9">
        <v>10</v>
      </c>
      <c r="J6" s="138">
        <v>12</v>
      </c>
      <c r="K6" s="138">
        <f t="shared" si="0"/>
        <v>88</v>
      </c>
      <c r="L6" s="129">
        <f t="shared" si="1"/>
        <v>4.8453133706422458</v>
      </c>
    </row>
    <row r="7" spans="1:21" ht="23.25" customHeight="1">
      <c r="A7" s="144"/>
      <c r="B7" s="14" t="s">
        <v>6</v>
      </c>
      <c r="C7" s="121">
        <v>2564.33</v>
      </c>
      <c r="D7" s="9">
        <v>28</v>
      </c>
      <c r="E7" s="9">
        <v>39</v>
      </c>
      <c r="F7" s="9">
        <v>26</v>
      </c>
      <c r="G7" s="9">
        <v>9</v>
      </c>
      <c r="H7" s="9">
        <v>13</v>
      </c>
      <c r="I7" s="9">
        <v>8</v>
      </c>
      <c r="J7" s="138">
        <v>10</v>
      </c>
      <c r="K7" s="138">
        <f t="shared" si="0"/>
        <v>133</v>
      </c>
      <c r="L7" s="129">
        <f t="shared" si="1"/>
        <v>8.6442332565101481</v>
      </c>
    </row>
    <row r="8" spans="1:21" ht="25.5" customHeight="1">
      <c r="A8" s="144"/>
      <c r="B8" s="14" t="s">
        <v>7</v>
      </c>
      <c r="C8" s="121">
        <v>1690.96</v>
      </c>
      <c r="D8" s="9">
        <v>17</v>
      </c>
      <c r="E8" s="9">
        <v>18</v>
      </c>
      <c r="F8" s="9">
        <v>17</v>
      </c>
      <c r="G8" s="9">
        <v>8</v>
      </c>
      <c r="H8" s="9">
        <v>8</v>
      </c>
      <c r="I8" s="9">
        <v>0</v>
      </c>
      <c r="J8" s="138">
        <v>4</v>
      </c>
      <c r="K8" s="138">
        <f t="shared" si="0"/>
        <v>72</v>
      </c>
      <c r="L8" s="129">
        <f t="shared" si="1"/>
        <v>7.0965605336613526</v>
      </c>
    </row>
    <row r="9" spans="1:21" ht="17.25" customHeight="1">
      <c r="A9" s="144"/>
      <c r="B9" s="14" t="s">
        <v>8</v>
      </c>
      <c r="C9" s="121">
        <v>2080.64</v>
      </c>
      <c r="D9" s="9">
        <v>9</v>
      </c>
      <c r="E9" s="9">
        <v>6</v>
      </c>
      <c r="F9" s="9">
        <v>16</v>
      </c>
      <c r="G9" s="9">
        <v>6</v>
      </c>
      <c r="H9" s="9">
        <v>6</v>
      </c>
      <c r="I9" s="9">
        <v>3</v>
      </c>
      <c r="J9" s="138">
        <v>4</v>
      </c>
      <c r="K9" s="138">
        <f t="shared" si="0"/>
        <v>50</v>
      </c>
      <c r="L9" s="129">
        <f t="shared" si="1"/>
        <v>4.0051778939813394</v>
      </c>
    </row>
    <row r="10" spans="1:21" s="44" customFormat="1" ht="17.399999999999999">
      <c r="A10" s="144"/>
      <c r="B10" s="14" t="s">
        <v>9</v>
      </c>
      <c r="C10" s="121">
        <v>1964.94</v>
      </c>
      <c r="D10" s="9">
        <v>15</v>
      </c>
      <c r="E10" s="9">
        <v>13</v>
      </c>
      <c r="F10" s="9">
        <v>13</v>
      </c>
      <c r="G10" s="9">
        <v>4</v>
      </c>
      <c r="H10" s="9">
        <v>11</v>
      </c>
      <c r="I10" s="9">
        <v>7</v>
      </c>
      <c r="J10" s="138">
        <v>8</v>
      </c>
      <c r="K10" s="138">
        <f t="shared" si="0"/>
        <v>71</v>
      </c>
      <c r="L10" s="129">
        <f t="shared" si="1"/>
        <v>6.0222364720211985</v>
      </c>
      <c r="M10" s="35"/>
      <c r="N10" s="35"/>
      <c r="O10" s="35"/>
      <c r="P10" s="35"/>
      <c r="Q10" s="35"/>
      <c r="R10" s="35"/>
      <c r="S10" s="35"/>
      <c r="T10" s="35"/>
      <c r="U10" s="35"/>
    </row>
    <row r="11" spans="1:21" ht="17.399999999999999">
      <c r="A11" s="144"/>
      <c r="B11" s="8" t="s">
        <v>10</v>
      </c>
      <c r="C11" s="122">
        <f>SUM(C4:C10)</f>
        <v>18134.75</v>
      </c>
      <c r="D11" s="11">
        <f t="shared" ref="D11:H11" si="2">SUM(D4:D10)</f>
        <v>115</v>
      </c>
      <c r="E11" s="11">
        <f t="shared" si="2"/>
        <v>120</v>
      </c>
      <c r="F11" s="20">
        <f t="shared" si="2"/>
        <v>121</v>
      </c>
      <c r="G11" s="20">
        <f t="shared" si="2"/>
        <v>58</v>
      </c>
      <c r="H11" s="20">
        <f t="shared" si="2"/>
        <v>66</v>
      </c>
      <c r="I11" s="20">
        <v>44</v>
      </c>
      <c r="J11" s="139">
        <f>SUM(J4:J10)</f>
        <v>58</v>
      </c>
      <c r="K11" s="139">
        <f t="shared" si="0"/>
        <v>582</v>
      </c>
      <c r="L11" s="130">
        <f t="shared" si="1"/>
        <v>5.3488468272239764</v>
      </c>
      <c r="M11" s="44"/>
      <c r="N11" s="44"/>
      <c r="O11" s="44"/>
      <c r="P11" s="44"/>
      <c r="Q11" s="44"/>
      <c r="R11" s="44"/>
      <c r="S11" s="44"/>
      <c r="T11" s="44"/>
      <c r="U11" s="44"/>
    </row>
    <row r="12" spans="1:21" ht="23.25" customHeight="1">
      <c r="A12" s="141" t="s">
        <v>11</v>
      </c>
      <c r="B12" s="15" t="s">
        <v>12</v>
      </c>
      <c r="C12" s="121">
        <v>3841.31</v>
      </c>
      <c r="D12" s="7">
        <v>11</v>
      </c>
      <c r="E12" s="7">
        <v>11</v>
      </c>
      <c r="F12" s="12">
        <v>4</v>
      </c>
      <c r="G12" s="12">
        <v>7</v>
      </c>
      <c r="H12" s="12">
        <v>5</v>
      </c>
      <c r="I12" s="12">
        <v>5</v>
      </c>
      <c r="J12" s="138">
        <v>5</v>
      </c>
      <c r="K12" s="138">
        <f t="shared" si="0"/>
        <v>48</v>
      </c>
      <c r="L12" s="131">
        <f t="shared" si="1"/>
        <v>2.0826228552238688</v>
      </c>
    </row>
    <row r="13" spans="1:21" ht="17.25" customHeight="1">
      <c r="A13" s="141"/>
      <c r="B13" s="15" t="s">
        <v>13</v>
      </c>
      <c r="C13" s="121">
        <v>2826.8</v>
      </c>
      <c r="D13" s="7">
        <v>6</v>
      </c>
      <c r="E13" s="7">
        <v>11</v>
      </c>
      <c r="F13" s="12">
        <v>7</v>
      </c>
      <c r="G13" s="12">
        <v>10</v>
      </c>
      <c r="H13" s="12">
        <v>7</v>
      </c>
      <c r="I13" s="12">
        <v>11</v>
      </c>
      <c r="J13" s="138">
        <v>9</v>
      </c>
      <c r="K13" s="138">
        <f t="shared" si="0"/>
        <v>61</v>
      </c>
      <c r="L13" s="131">
        <f t="shared" si="1"/>
        <v>3.5965284656384129</v>
      </c>
    </row>
    <row r="14" spans="1:21" ht="19.5" customHeight="1">
      <c r="A14" s="141"/>
      <c r="B14" s="15" t="s">
        <v>14</v>
      </c>
      <c r="C14" s="121">
        <v>5249.74</v>
      </c>
      <c r="D14" s="7">
        <v>7</v>
      </c>
      <c r="E14" s="7">
        <v>14</v>
      </c>
      <c r="F14" s="12">
        <v>12</v>
      </c>
      <c r="G14" s="12">
        <v>10</v>
      </c>
      <c r="H14" s="12">
        <v>5</v>
      </c>
      <c r="I14" s="12">
        <v>3</v>
      </c>
      <c r="J14" s="138">
        <v>14</v>
      </c>
      <c r="K14" s="138">
        <f t="shared" si="0"/>
        <v>65</v>
      </c>
      <c r="L14" s="131">
        <f t="shared" si="1"/>
        <v>2.0635942605411572</v>
      </c>
    </row>
    <row r="15" spans="1:21" ht="22.5" customHeight="1">
      <c r="A15" s="141"/>
      <c r="B15" s="15" t="s">
        <v>15</v>
      </c>
      <c r="C15" s="121">
        <v>2587.9</v>
      </c>
      <c r="D15" s="7">
        <v>6</v>
      </c>
      <c r="E15" s="7">
        <v>14</v>
      </c>
      <c r="F15" s="12">
        <v>17</v>
      </c>
      <c r="G15" s="12">
        <v>8</v>
      </c>
      <c r="H15" s="12">
        <v>6</v>
      </c>
      <c r="I15" s="12">
        <v>10</v>
      </c>
      <c r="J15" s="138">
        <v>17</v>
      </c>
      <c r="K15" s="138">
        <f t="shared" si="0"/>
        <v>78</v>
      </c>
      <c r="L15" s="131">
        <f t="shared" si="1"/>
        <v>5.0233780285173308</v>
      </c>
    </row>
    <row r="16" spans="1:21" ht="17.399999999999999">
      <c r="A16" s="141"/>
      <c r="B16" s="15" t="s">
        <v>16</v>
      </c>
      <c r="C16" s="121">
        <v>611</v>
      </c>
      <c r="D16" s="7">
        <v>11</v>
      </c>
      <c r="E16" s="7">
        <v>9</v>
      </c>
      <c r="F16" s="12">
        <v>8</v>
      </c>
      <c r="G16" s="12">
        <v>8</v>
      </c>
      <c r="H16" s="12">
        <v>4</v>
      </c>
      <c r="I16" s="12">
        <v>6</v>
      </c>
      <c r="J16" s="138">
        <v>7</v>
      </c>
      <c r="K16" s="138">
        <f t="shared" si="0"/>
        <v>53</v>
      </c>
      <c r="L16" s="131">
        <f t="shared" si="1"/>
        <v>14.457174031642117</v>
      </c>
    </row>
    <row r="17" spans="1:21" s="44" customFormat="1" ht="17.25" customHeight="1">
      <c r="A17" s="141"/>
      <c r="B17" s="15" t="s">
        <v>17</v>
      </c>
      <c r="C17" s="121">
        <v>2325.2800000000002</v>
      </c>
      <c r="D17" s="7">
        <v>12</v>
      </c>
      <c r="E17" s="7">
        <v>12</v>
      </c>
      <c r="F17" s="12">
        <v>13</v>
      </c>
      <c r="G17" s="12">
        <v>6</v>
      </c>
      <c r="H17" s="12">
        <v>3</v>
      </c>
      <c r="I17" s="12">
        <v>2</v>
      </c>
      <c r="J17" s="138">
        <v>7</v>
      </c>
      <c r="K17" s="138">
        <f t="shared" si="0"/>
        <v>55</v>
      </c>
      <c r="L17" s="131">
        <f t="shared" si="1"/>
        <v>3.9421775728801118</v>
      </c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7.399999999999999">
      <c r="A18" s="141"/>
      <c r="B18" s="8" t="s">
        <v>10</v>
      </c>
      <c r="C18" s="122">
        <f>SUM(C12:C17)</f>
        <v>17442.03</v>
      </c>
      <c r="D18" s="11">
        <f>SUM(D12:D17)</f>
        <v>53</v>
      </c>
      <c r="E18" s="11">
        <f t="shared" ref="E18" si="3">SUM(E12:E17)</f>
        <v>71</v>
      </c>
      <c r="F18" s="20">
        <f t="shared" ref="F18:H18" si="4">SUM(F12:F17)</f>
        <v>61</v>
      </c>
      <c r="G18" s="20">
        <f t="shared" si="4"/>
        <v>49</v>
      </c>
      <c r="H18" s="20">
        <f t="shared" si="4"/>
        <v>30</v>
      </c>
      <c r="I18" s="20">
        <v>37</v>
      </c>
      <c r="J18" s="139">
        <f t="shared" ref="J18" si="5">SUM(J12:J17)</f>
        <v>59</v>
      </c>
      <c r="K18" s="139">
        <f t="shared" si="0"/>
        <v>360</v>
      </c>
      <c r="L18" s="130">
        <f t="shared" si="1"/>
        <v>3.4399665635250027</v>
      </c>
      <c r="M18" s="44"/>
      <c r="N18" s="44"/>
      <c r="O18" s="44"/>
      <c r="P18" s="44"/>
      <c r="Q18" s="44"/>
      <c r="R18" s="44"/>
      <c r="S18" s="44"/>
      <c r="T18" s="44"/>
      <c r="U18" s="44"/>
    </row>
    <row r="19" spans="1:21" ht="27" customHeight="1">
      <c r="A19" s="144" t="s">
        <v>18</v>
      </c>
      <c r="B19" s="14" t="s">
        <v>19</v>
      </c>
      <c r="C19" s="121">
        <v>4123.8599999999997</v>
      </c>
      <c r="D19" s="5">
        <v>18</v>
      </c>
      <c r="E19" s="5">
        <v>12</v>
      </c>
      <c r="F19" s="4">
        <v>15</v>
      </c>
      <c r="G19" s="4">
        <v>11</v>
      </c>
      <c r="H19" s="4">
        <v>12</v>
      </c>
      <c r="I19" s="60">
        <v>12</v>
      </c>
      <c r="J19" s="138">
        <v>17</v>
      </c>
      <c r="K19" s="138">
        <f t="shared" si="0"/>
        <v>97</v>
      </c>
      <c r="L19" s="132">
        <f t="shared" si="1"/>
        <v>3.9202753407406337</v>
      </c>
    </row>
    <row r="20" spans="1:21" ht="17.399999999999999">
      <c r="A20" s="144"/>
      <c r="B20" s="14" t="s">
        <v>20</v>
      </c>
      <c r="C20" s="121">
        <v>3860.82</v>
      </c>
      <c r="D20" s="5">
        <v>12</v>
      </c>
      <c r="E20" s="5">
        <v>9</v>
      </c>
      <c r="F20" s="4">
        <v>12</v>
      </c>
      <c r="G20" s="4">
        <v>7</v>
      </c>
      <c r="H20" s="4">
        <v>12</v>
      </c>
      <c r="I20" s="60">
        <v>4</v>
      </c>
      <c r="J20" s="138">
        <v>13</v>
      </c>
      <c r="K20" s="138">
        <f t="shared" si="0"/>
        <v>69</v>
      </c>
      <c r="L20" s="132">
        <f t="shared" si="1"/>
        <v>2.97864184292456</v>
      </c>
    </row>
    <row r="21" spans="1:21" ht="17.399999999999999">
      <c r="A21" s="144"/>
      <c r="B21" s="14" t="s">
        <v>21</v>
      </c>
      <c r="C21" s="121">
        <v>4283.6499999999996</v>
      </c>
      <c r="D21" s="5">
        <v>16</v>
      </c>
      <c r="E21" s="5">
        <v>13</v>
      </c>
      <c r="F21" s="4">
        <v>16</v>
      </c>
      <c r="G21" s="4">
        <v>21</v>
      </c>
      <c r="H21" s="4">
        <v>19</v>
      </c>
      <c r="I21" s="60">
        <v>15</v>
      </c>
      <c r="J21" s="138">
        <v>14</v>
      </c>
      <c r="K21" s="138">
        <f t="shared" si="0"/>
        <v>114</v>
      </c>
      <c r="L21" s="132">
        <f t="shared" si="1"/>
        <v>4.4354697512635255</v>
      </c>
    </row>
    <row r="22" spans="1:21" ht="17.399999999999999">
      <c r="A22" s="144"/>
      <c r="B22" s="14" t="s">
        <v>22</v>
      </c>
      <c r="C22" s="121">
        <v>1357.77</v>
      </c>
      <c r="D22" s="5">
        <v>5</v>
      </c>
      <c r="E22" s="5">
        <v>6</v>
      </c>
      <c r="F22" s="4">
        <v>5</v>
      </c>
      <c r="G22" s="4">
        <v>2</v>
      </c>
      <c r="H22" s="4">
        <v>2</v>
      </c>
      <c r="I22" s="60">
        <v>6</v>
      </c>
      <c r="J22" s="138">
        <v>6</v>
      </c>
      <c r="K22" s="138">
        <f t="shared" si="0"/>
        <v>32</v>
      </c>
      <c r="L22" s="132">
        <f t="shared" si="1"/>
        <v>3.9280094075825311</v>
      </c>
    </row>
    <row r="23" spans="1:21" s="44" customFormat="1" ht="18" customHeight="1">
      <c r="A23" s="144"/>
      <c r="B23" s="14" t="s">
        <v>23</v>
      </c>
      <c r="C23" s="123">
        <v>4228.83</v>
      </c>
      <c r="D23" s="5">
        <v>9</v>
      </c>
      <c r="E23" s="5">
        <v>9</v>
      </c>
      <c r="F23" s="4">
        <v>13</v>
      </c>
      <c r="G23" s="4">
        <v>16</v>
      </c>
      <c r="H23" s="4">
        <v>9</v>
      </c>
      <c r="I23" s="60">
        <v>4</v>
      </c>
      <c r="J23" s="138">
        <v>6</v>
      </c>
      <c r="K23" s="138">
        <f t="shared" si="0"/>
        <v>66</v>
      </c>
      <c r="L23" s="132">
        <f t="shared" si="1"/>
        <v>2.601192291957823</v>
      </c>
      <c r="M23" s="35"/>
      <c r="N23" s="35"/>
      <c r="O23" s="35"/>
      <c r="P23" s="35"/>
      <c r="Q23" s="35"/>
      <c r="R23" s="35"/>
      <c r="S23" s="35"/>
      <c r="T23" s="35"/>
      <c r="U23" s="35"/>
    </row>
    <row r="24" spans="1:21" ht="19.5" customHeight="1">
      <c r="A24" s="144"/>
      <c r="B24" s="8" t="s">
        <v>10</v>
      </c>
      <c r="C24" s="122">
        <f>SUM(C19:C23)</f>
        <v>17854.93</v>
      </c>
      <c r="D24" s="11">
        <f t="shared" ref="D24" si="6">SUM(D19:D23)</f>
        <v>60</v>
      </c>
      <c r="E24" s="11">
        <f t="shared" ref="E24" si="7">SUM(E19:E23)</f>
        <v>49</v>
      </c>
      <c r="F24" s="20">
        <f>SUM(F19:F23)</f>
        <v>61</v>
      </c>
      <c r="G24" s="20">
        <f>SUM(G19:G23)</f>
        <v>57</v>
      </c>
      <c r="H24" s="20">
        <f>SUM(H19:H23)</f>
        <v>54</v>
      </c>
      <c r="I24" s="20">
        <v>41</v>
      </c>
      <c r="J24" s="139">
        <v>56</v>
      </c>
      <c r="K24" s="139">
        <f t="shared" si="0"/>
        <v>378</v>
      </c>
      <c r="L24" s="130">
        <f t="shared" si="1"/>
        <v>3.5284372439432694</v>
      </c>
      <c r="M24" s="44"/>
      <c r="N24" s="44"/>
      <c r="O24" s="44"/>
      <c r="P24" s="44"/>
      <c r="Q24" s="44"/>
      <c r="R24" s="44"/>
      <c r="S24" s="44"/>
      <c r="T24" s="44"/>
      <c r="U24" s="44"/>
    </row>
    <row r="25" spans="1:21" ht="20.25" customHeight="1">
      <c r="A25" s="144" t="s">
        <v>24</v>
      </c>
      <c r="B25" s="14" t="s">
        <v>25</v>
      </c>
      <c r="C25" s="121">
        <v>3132</v>
      </c>
      <c r="D25" s="3">
        <v>43</v>
      </c>
      <c r="E25" s="3">
        <v>72</v>
      </c>
      <c r="F25" s="114">
        <v>59</v>
      </c>
      <c r="G25" s="45">
        <v>35</v>
      </c>
      <c r="H25" s="45">
        <v>41</v>
      </c>
      <c r="I25" s="45">
        <v>41</v>
      </c>
      <c r="J25" s="138">
        <v>51</v>
      </c>
      <c r="K25" s="138">
        <f t="shared" si="0"/>
        <v>342</v>
      </c>
      <c r="L25" s="133">
        <f t="shared" si="1"/>
        <v>18.199233716475096</v>
      </c>
    </row>
    <row r="26" spans="1:21" ht="17.399999999999999">
      <c r="A26" s="144"/>
      <c r="B26" s="14" t="s">
        <v>26</v>
      </c>
      <c r="C26" s="121">
        <v>2653</v>
      </c>
      <c r="D26" s="3">
        <v>70</v>
      </c>
      <c r="E26" s="3">
        <v>45</v>
      </c>
      <c r="F26" s="114">
        <v>42</v>
      </c>
      <c r="G26" s="45">
        <v>25</v>
      </c>
      <c r="H26" s="45">
        <v>26</v>
      </c>
      <c r="I26" s="45">
        <v>35</v>
      </c>
      <c r="J26" s="138">
        <v>16</v>
      </c>
      <c r="K26" s="138">
        <f t="shared" si="0"/>
        <v>259</v>
      </c>
      <c r="L26" s="133">
        <f t="shared" si="1"/>
        <v>16.270888302550571</v>
      </c>
    </row>
    <row r="27" spans="1:21" ht="13.5" customHeight="1">
      <c r="A27" s="144"/>
      <c r="B27" s="14" t="s">
        <v>27</v>
      </c>
      <c r="C27" s="121">
        <v>3032</v>
      </c>
      <c r="D27" s="3">
        <v>20</v>
      </c>
      <c r="E27" s="3">
        <v>38</v>
      </c>
      <c r="F27" s="114">
        <v>30</v>
      </c>
      <c r="G27" s="45">
        <v>23</v>
      </c>
      <c r="H27" s="45">
        <v>20</v>
      </c>
      <c r="I27" s="45">
        <v>17</v>
      </c>
      <c r="J27" s="138">
        <v>38</v>
      </c>
      <c r="K27" s="138">
        <f t="shared" si="0"/>
        <v>186</v>
      </c>
      <c r="L27" s="133">
        <f t="shared" si="1"/>
        <v>10.224274406332453</v>
      </c>
    </row>
    <row r="28" spans="1:21" s="44" customFormat="1" ht="17.399999999999999">
      <c r="A28" s="144"/>
      <c r="B28" s="14" t="s">
        <v>28</v>
      </c>
      <c r="C28" s="121">
        <v>4060</v>
      </c>
      <c r="D28" s="3">
        <v>21</v>
      </c>
      <c r="E28" s="3">
        <v>82</v>
      </c>
      <c r="F28" s="114">
        <v>66</v>
      </c>
      <c r="G28" s="45">
        <v>24</v>
      </c>
      <c r="H28" s="45">
        <v>29</v>
      </c>
      <c r="I28" s="45">
        <v>21</v>
      </c>
      <c r="J28" s="138">
        <v>45</v>
      </c>
      <c r="K28" s="138">
        <f t="shared" si="0"/>
        <v>288</v>
      </c>
      <c r="L28" s="133">
        <f t="shared" si="1"/>
        <v>11.822660098522169</v>
      </c>
      <c r="M28" s="35"/>
      <c r="N28" s="35"/>
      <c r="O28" s="35"/>
      <c r="P28" s="35"/>
      <c r="Q28" s="35"/>
      <c r="R28" s="35"/>
      <c r="S28" s="35"/>
      <c r="T28" s="35"/>
      <c r="U28" s="35"/>
    </row>
    <row r="29" spans="1:21" s="46" customFormat="1" ht="17.399999999999999">
      <c r="A29" s="144"/>
      <c r="B29" s="8" t="s">
        <v>10</v>
      </c>
      <c r="C29" s="122">
        <f>SUM(C25:C28)</f>
        <v>12877</v>
      </c>
      <c r="D29" s="11">
        <f>SUM(D25:D28)</f>
        <v>154</v>
      </c>
      <c r="E29" s="11">
        <f t="shared" ref="E29:J29" si="8">SUM(E25:E28)</f>
        <v>237</v>
      </c>
      <c r="F29" s="11">
        <f t="shared" si="8"/>
        <v>197</v>
      </c>
      <c r="G29" s="11">
        <f t="shared" si="8"/>
        <v>107</v>
      </c>
      <c r="H29" s="11">
        <f t="shared" si="8"/>
        <v>116</v>
      </c>
      <c r="I29" s="11">
        <f t="shared" si="8"/>
        <v>114</v>
      </c>
      <c r="J29" s="11">
        <f t="shared" si="8"/>
        <v>150</v>
      </c>
      <c r="K29" s="139">
        <f t="shared" si="0"/>
        <v>1075</v>
      </c>
      <c r="L29" s="130">
        <f t="shared" si="1"/>
        <v>13.913696254303538</v>
      </c>
      <c r="M29" s="44"/>
      <c r="N29" s="44"/>
      <c r="O29" s="44"/>
      <c r="P29" s="44"/>
      <c r="Q29" s="44"/>
      <c r="R29" s="44"/>
      <c r="S29" s="44"/>
      <c r="T29" s="44"/>
      <c r="U29" s="44"/>
    </row>
    <row r="30" spans="1:21" ht="17.399999999999999">
      <c r="A30" s="22"/>
      <c r="B30" s="124" t="s">
        <v>29</v>
      </c>
      <c r="C30" s="125">
        <f>C29+C24+C18+C11</f>
        <v>66308.709999999992</v>
      </c>
      <c r="D30" s="126">
        <f>SUM(D29,D24,D18,D11)</f>
        <v>382</v>
      </c>
      <c r="E30" s="126">
        <f t="shared" ref="E30:H30" si="9">SUM(E29,E24,E18,E11)</f>
        <v>477</v>
      </c>
      <c r="F30" s="126">
        <f t="shared" si="9"/>
        <v>440</v>
      </c>
      <c r="G30" s="126">
        <f t="shared" si="9"/>
        <v>271</v>
      </c>
      <c r="H30" s="126">
        <f t="shared" si="9"/>
        <v>266</v>
      </c>
      <c r="I30" s="126">
        <v>236</v>
      </c>
      <c r="J30" s="140">
        <f t="shared" ref="J30" si="10">SUM(J29,J24,J18,J11)</f>
        <v>323</v>
      </c>
      <c r="K30" s="140">
        <f t="shared" si="0"/>
        <v>2395</v>
      </c>
      <c r="L30" s="134">
        <f t="shared" si="1"/>
        <v>6.0198225341235974</v>
      </c>
      <c r="M30" s="46"/>
      <c r="N30" s="46"/>
      <c r="O30" s="46"/>
      <c r="P30" s="46"/>
      <c r="Q30" s="46"/>
      <c r="R30" s="46"/>
      <c r="S30" s="46"/>
      <c r="T30" s="46"/>
      <c r="U30" s="46"/>
    </row>
  </sheetData>
  <mergeCells count="17">
    <mergeCell ref="A4:A11"/>
    <mergeCell ref="A12:A18"/>
    <mergeCell ref="A19:A24"/>
    <mergeCell ref="A25:A29"/>
    <mergeCell ref="A1:L1"/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K2:K3"/>
    <mergeCell ref="L2:L3"/>
    <mergeCell ref="J2:J3"/>
  </mergeCells>
  <pageMargins left="0.7" right="0.7" top="0.75" bottom="0.75" header="0.3" footer="0.3"/>
  <pageSetup paperSize="9" scale="7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0"/>
  <sheetViews>
    <sheetView view="pageBreakPreview" topLeftCell="C1" zoomScale="130" zoomScaleNormal="80" zoomScaleSheetLayoutView="130" workbookViewId="0">
      <selection activeCell="I8" sqref="I8"/>
    </sheetView>
  </sheetViews>
  <sheetFormatPr defaultColWidth="8.77734375" defaultRowHeight="15"/>
  <cols>
    <col min="1" max="1" width="8.77734375" style="35"/>
    <col min="2" max="2" width="18" style="35" customWidth="1"/>
    <col min="3" max="9" width="13" style="35" customWidth="1"/>
    <col min="10" max="10" width="12" style="35" customWidth="1"/>
    <col min="11" max="16384" width="8.77734375" style="35"/>
  </cols>
  <sheetData>
    <row r="1" spans="1:10" ht="15.6">
      <c r="A1" s="149" t="s">
        <v>150</v>
      </c>
      <c r="B1" s="149"/>
      <c r="C1" s="149"/>
      <c r="D1" s="149"/>
      <c r="E1" s="149"/>
      <c r="F1" s="149"/>
      <c r="G1" s="149"/>
      <c r="H1" s="149"/>
      <c r="I1" s="149"/>
      <c r="J1" s="149"/>
    </row>
    <row r="2" spans="1:10" ht="15" customHeight="1">
      <c r="A2" s="144" t="s">
        <v>0</v>
      </c>
      <c r="B2" s="144" t="s">
        <v>1</v>
      </c>
      <c r="C2" s="150">
        <v>45017</v>
      </c>
      <c r="D2" s="150">
        <v>45047</v>
      </c>
      <c r="E2" s="151">
        <v>45078</v>
      </c>
      <c r="F2" s="150">
        <v>45108</v>
      </c>
      <c r="G2" s="150">
        <v>45139</v>
      </c>
      <c r="H2" s="150">
        <v>45170</v>
      </c>
      <c r="I2" s="150">
        <v>45200</v>
      </c>
      <c r="J2" s="147" t="s">
        <v>36</v>
      </c>
    </row>
    <row r="3" spans="1:10" ht="15" customHeight="1">
      <c r="A3" s="144"/>
      <c r="B3" s="144"/>
      <c r="C3" s="149"/>
      <c r="D3" s="149"/>
      <c r="E3" s="152"/>
      <c r="F3" s="149"/>
      <c r="G3" s="149"/>
      <c r="H3" s="149"/>
      <c r="I3" s="149"/>
      <c r="J3" s="148"/>
    </row>
    <row r="4" spans="1:10" ht="21.75" customHeight="1">
      <c r="A4" s="144" t="s">
        <v>2</v>
      </c>
      <c r="B4" s="14" t="s">
        <v>3</v>
      </c>
      <c r="C4" s="5">
        <v>1</v>
      </c>
      <c r="D4" s="48">
        <v>0</v>
      </c>
      <c r="E4" s="49">
        <v>1</v>
      </c>
      <c r="F4" s="4">
        <v>0</v>
      </c>
      <c r="G4" s="4">
        <v>1</v>
      </c>
      <c r="H4" s="4">
        <v>1</v>
      </c>
      <c r="I4" s="4">
        <v>0</v>
      </c>
      <c r="J4" s="4">
        <f>SUM(C4:I4)</f>
        <v>4</v>
      </c>
    </row>
    <row r="5" spans="1:10" ht="15.6">
      <c r="A5" s="144"/>
      <c r="B5" s="14" t="s">
        <v>4</v>
      </c>
      <c r="C5" s="5">
        <v>1</v>
      </c>
      <c r="D5" s="48">
        <v>1</v>
      </c>
      <c r="E5" s="49">
        <v>1</v>
      </c>
      <c r="F5" s="4">
        <v>0</v>
      </c>
      <c r="G5" s="4">
        <v>3</v>
      </c>
      <c r="H5" s="4">
        <v>0</v>
      </c>
      <c r="I5" s="4">
        <v>2</v>
      </c>
      <c r="J5" s="4">
        <f t="shared" ref="J5:J30" si="0">SUM(C5:I5)</f>
        <v>8</v>
      </c>
    </row>
    <row r="6" spans="1:10" ht="15.6">
      <c r="A6" s="144"/>
      <c r="B6" s="14" t="s">
        <v>5</v>
      </c>
      <c r="C6" s="5">
        <v>0</v>
      </c>
      <c r="D6" s="48">
        <v>1</v>
      </c>
      <c r="E6" s="49">
        <v>1</v>
      </c>
      <c r="F6" s="4">
        <v>1</v>
      </c>
      <c r="G6" s="4">
        <v>1</v>
      </c>
      <c r="H6" s="4">
        <v>0</v>
      </c>
      <c r="I6" s="4">
        <v>0</v>
      </c>
      <c r="J6" s="4">
        <f t="shared" si="0"/>
        <v>4</v>
      </c>
    </row>
    <row r="7" spans="1:10" ht="15.6">
      <c r="A7" s="144"/>
      <c r="B7" s="14" t="s">
        <v>6</v>
      </c>
      <c r="C7" s="5">
        <v>2</v>
      </c>
      <c r="D7" s="48">
        <v>3</v>
      </c>
      <c r="E7" s="49">
        <v>5</v>
      </c>
      <c r="F7" s="4">
        <v>1</v>
      </c>
      <c r="G7" s="4">
        <v>2</v>
      </c>
      <c r="H7" s="4">
        <v>1</v>
      </c>
      <c r="I7" s="4">
        <v>0</v>
      </c>
      <c r="J7" s="4">
        <f t="shared" si="0"/>
        <v>14</v>
      </c>
    </row>
    <row r="8" spans="1:10" ht="15.6">
      <c r="A8" s="144"/>
      <c r="B8" s="14" t="s">
        <v>7</v>
      </c>
      <c r="C8" s="5">
        <v>3</v>
      </c>
      <c r="D8" s="48">
        <v>1</v>
      </c>
      <c r="E8" s="49">
        <v>1</v>
      </c>
      <c r="F8" s="4">
        <v>1</v>
      </c>
      <c r="G8" s="4">
        <v>0</v>
      </c>
      <c r="H8" s="4">
        <v>0</v>
      </c>
      <c r="I8" s="4">
        <v>0</v>
      </c>
      <c r="J8" s="4">
        <f t="shared" si="0"/>
        <v>6</v>
      </c>
    </row>
    <row r="9" spans="1:10" ht="15.6">
      <c r="A9" s="144"/>
      <c r="B9" s="14" t="s">
        <v>8</v>
      </c>
      <c r="C9" s="5">
        <v>0</v>
      </c>
      <c r="D9" s="48">
        <v>1</v>
      </c>
      <c r="E9" s="49">
        <v>0</v>
      </c>
      <c r="F9" s="4">
        <v>0</v>
      </c>
      <c r="G9" s="4">
        <v>0</v>
      </c>
      <c r="H9" s="4">
        <v>0</v>
      </c>
      <c r="I9" s="4">
        <v>0</v>
      </c>
      <c r="J9" s="4">
        <f t="shared" si="0"/>
        <v>1</v>
      </c>
    </row>
    <row r="10" spans="1:10" ht="15.6">
      <c r="A10" s="144"/>
      <c r="B10" s="14" t="s">
        <v>9</v>
      </c>
      <c r="C10" s="5">
        <v>1</v>
      </c>
      <c r="D10" s="48">
        <v>1</v>
      </c>
      <c r="E10" s="49">
        <v>1</v>
      </c>
      <c r="F10" s="4">
        <v>1</v>
      </c>
      <c r="G10" s="4">
        <v>0</v>
      </c>
      <c r="H10" s="4">
        <v>0</v>
      </c>
      <c r="I10" s="4">
        <v>0</v>
      </c>
      <c r="J10" s="4">
        <f t="shared" si="0"/>
        <v>4</v>
      </c>
    </row>
    <row r="11" spans="1:10" s="44" customFormat="1" ht="15.6">
      <c r="A11" s="144"/>
      <c r="B11" s="8" t="s">
        <v>10</v>
      </c>
      <c r="C11" s="21">
        <f t="shared" ref="C11:D11" si="1">SUM(C4:C10)</f>
        <v>8</v>
      </c>
      <c r="D11" s="50">
        <f t="shared" si="1"/>
        <v>8</v>
      </c>
      <c r="E11" s="51">
        <f t="shared" ref="E11" si="2">SUM(E4:E10)</f>
        <v>10</v>
      </c>
      <c r="F11" s="10">
        <f t="shared" ref="F11:G11" si="3">SUM(F4:F10)</f>
        <v>4</v>
      </c>
      <c r="G11" s="10">
        <f t="shared" si="3"/>
        <v>7</v>
      </c>
      <c r="H11" s="10">
        <v>2</v>
      </c>
      <c r="I11" s="10">
        <v>2</v>
      </c>
      <c r="J11" s="10">
        <f t="shared" si="0"/>
        <v>41</v>
      </c>
    </row>
    <row r="12" spans="1:10" ht="15.6">
      <c r="A12" s="144" t="s">
        <v>11</v>
      </c>
      <c r="B12" s="14" t="s">
        <v>12</v>
      </c>
      <c r="C12" s="5">
        <v>1</v>
      </c>
      <c r="D12" s="52">
        <v>2</v>
      </c>
      <c r="E12" s="52">
        <v>0</v>
      </c>
      <c r="F12" s="2">
        <v>0</v>
      </c>
      <c r="G12" s="2">
        <v>1</v>
      </c>
      <c r="H12" s="2">
        <v>1</v>
      </c>
      <c r="I12" s="2">
        <v>0</v>
      </c>
      <c r="J12" s="2">
        <f t="shared" si="0"/>
        <v>5</v>
      </c>
    </row>
    <row r="13" spans="1:10" ht="15.6">
      <c r="A13" s="144"/>
      <c r="B13" s="14" t="s">
        <v>13</v>
      </c>
      <c r="C13" s="5">
        <v>0</v>
      </c>
      <c r="D13" s="53">
        <v>1</v>
      </c>
      <c r="E13" s="52">
        <v>0</v>
      </c>
      <c r="F13" s="2">
        <v>2</v>
      </c>
      <c r="G13" s="2">
        <v>1</v>
      </c>
      <c r="H13" s="2">
        <v>1</v>
      </c>
      <c r="I13" s="2">
        <v>0</v>
      </c>
      <c r="J13" s="2">
        <f t="shared" si="0"/>
        <v>5</v>
      </c>
    </row>
    <row r="14" spans="1:10" ht="15.6">
      <c r="A14" s="144"/>
      <c r="B14" s="14" t="s">
        <v>14</v>
      </c>
      <c r="C14" s="5">
        <v>0</v>
      </c>
      <c r="D14" s="53">
        <v>2</v>
      </c>
      <c r="E14" s="52">
        <v>2</v>
      </c>
      <c r="F14" s="2">
        <v>1</v>
      </c>
      <c r="G14" s="2">
        <v>0</v>
      </c>
      <c r="H14" s="2">
        <v>1</v>
      </c>
      <c r="I14" s="2">
        <v>2</v>
      </c>
      <c r="J14" s="2">
        <f t="shared" si="0"/>
        <v>8</v>
      </c>
    </row>
    <row r="15" spans="1:10" ht="15.6">
      <c r="A15" s="144"/>
      <c r="B15" s="14" t="s">
        <v>15</v>
      </c>
      <c r="C15" s="5">
        <v>1</v>
      </c>
      <c r="D15" s="53">
        <v>0</v>
      </c>
      <c r="E15" s="52">
        <v>3</v>
      </c>
      <c r="F15" s="2">
        <v>0</v>
      </c>
      <c r="G15" s="2">
        <v>1</v>
      </c>
      <c r="H15" s="2">
        <v>2</v>
      </c>
      <c r="I15" s="2">
        <v>1</v>
      </c>
      <c r="J15" s="2">
        <f t="shared" si="0"/>
        <v>8</v>
      </c>
    </row>
    <row r="16" spans="1:10" ht="15.6">
      <c r="A16" s="144"/>
      <c r="B16" s="14" t="s">
        <v>16</v>
      </c>
      <c r="C16" s="5">
        <v>1</v>
      </c>
      <c r="D16" s="53">
        <v>0</v>
      </c>
      <c r="E16" s="52">
        <v>0</v>
      </c>
      <c r="F16" s="2">
        <v>1</v>
      </c>
      <c r="G16" s="2">
        <v>1</v>
      </c>
      <c r="H16" s="2">
        <v>1</v>
      </c>
      <c r="I16" s="2">
        <v>2</v>
      </c>
      <c r="J16" s="2">
        <f t="shared" si="0"/>
        <v>6</v>
      </c>
    </row>
    <row r="17" spans="1:10" ht="15.6">
      <c r="A17" s="144"/>
      <c r="B17" s="14" t="s">
        <v>17</v>
      </c>
      <c r="C17" s="5">
        <v>2</v>
      </c>
      <c r="D17" s="53">
        <v>1</v>
      </c>
      <c r="E17" s="52">
        <v>3</v>
      </c>
      <c r="F17" s="2">
        <v>1</v>
      </c>
      <c r="G17" s="2">
        <v>1</v>
      </c>
      <c r="H17" s="2">
        <v>0</v>
      </c>
      <c r="I17" s="2">
        <v>0</v>
      </c>
      <c r="J17" s="2">
        <f t="shared" si="0"/>
        <v>8</v>
      </c>
    </row>
    <row r="18" spans="1:10" s="44" customFormat="1" ht="15.6">
      <c r="A18" s="144"/>
      <c r="B18" s="8" t="s">
        <v>10</v>
      </c>
      <c r="C18" s="21">
        <f t="shared" ref="C18:E18" si="4">SUM(C12:C17)</f>
        <v>5</v>
      </c>
      <c r="D18" s="31">
        <f t="shared" si="4"/>
        <v>6</v>
      </c>
      <c r="E18" s="31">
        <f t="shared" si="4"/>
        <v>8</v>
      </c>
      <c r="F18" s="20">
        <f t="shared" ref="F18" si="5">SUM(F12:F17)</f>
        <v>5</v>
      </c>
      <c r="G18" s="20">
        <f t="shared" ref="G18" si="6">SUM(G12:G17)</f>
        <v>5</v>
      </c>
      <c r="H18" s="20">
        <v>6</v>
      </c>
      <c r="I18" s="20">
        <v>5</v>
      </c>
      <c r="J18" s="20">
        <f t="shared" si="0"/>
        <v>40</v>
      </c>
    </row>
    <row r="19" spans="1:10" ht="15.6">
      <c r="A19" s="144" t="s">
        <v>18</v>
      </c>
      <c r="B19" s="14" t="s">
        <v>19</v>
      </c>
      <c r="C19" s="9">
        <v>3</v>
      </c>
      <c r="D19" s="29">
        <v>2</v>
      </c>
      <c r="E19" s="33">
        <v>0</v>
      </c>
      <c r="F19" s="29">
        <v>1</v>
      </c>
      <c r="G19" s="29">
        <v>0</v>
      </c>
      <c r="H19" s="61">
        <v>0</v>
      </c>
      <c r="I19" s="61">
        <v>2</v>
      </c>
      <c r="J19" s="61">
        <f t="shared" si="0"/>
        <v>8</v>
      </c>
    </row>
    <row r="20" spans="1:10" ht="15.6">
      <c r="A20" s="144"/>
      <c r="B20" s="14" t="s">
        <v>20</v>
      </c>
      <c r="C20" s="9">
        <v>0</v>
      </c>
      <c r="D20" s="29">
        <v>0</v>
      </c>
      <c r="E20" s="33">
        <v>0</v>
      </c>
      <c r="F20" s="29">
        <v>0</v>
      </c>
      <c r="G20" s="29">
        <v>0</v>
      </c>
      <c r="H20" s="61">
        <v>0</v>
      </c>
      <c r="I20" s="61">
        <v>0</v>
      </c>
      <c r="J20" s="61">
        <f t="shared" si="0"/>
        <v>0</v>
      </c>
    </row>
    <row r="21" spans="1:10" ht="15.6">
      <c r="A21" s="144"/>
      <c r="B21" s="14" t="s">
        <v>21</v>
      </c>
      <c r="C21" s="9">
        <v>4</v>
      </c>
      <c r="D21" s="29">
        <v>0</v>
      </c>
      <c r="E21" s="33">
        <v>2</v>
      </c>
      <c r="F21" s="29">
        <v>2</v>
      </c>
      <c r="G21" s="29">
        <v>1</v>
      </c>
      <c r="H21" s="61">
        <v>1</v>
      </c>
      <c r="I21" s="61">
        <v>2</v>
      </c>
      <c r="J21" s="61">
        <f t="shared" si="0"/>
        <v>12</v>
      </c>
    </row>
    <row r="22" spans="1:10" ht="15.6">
      <c r="A22" s="144"/>
      <c r="B22" s="14" t="s">
        <v>22</v>
      </c>
      <c r="C22" s="9">
        <v>1</v>
      </c>
      <c r="D22" s="29">
        <v>0</v>
      </c>
      <c r="E22" s="33">
        <v>0</v>
      </c>
      <c r="F22" s="29">
        <v>0</v>
      </c>
      <c r="G22" s="29">
        <v>0</v>
      </c>
      <c r="H22" s="61">
        <v>1</v>
      </c>
      <c r="I22" s="61">
        <v>1</v>
      </c>
      <c r="J22" s="61">
        <f t="shared" si="0"/>
        <v>3</v>
      </c>
    </row>
    <row r="23" spans="1:10" ht="15.6">
      <c r="A23" s="144"/>
      <c r="B23" s="14" t="s">
        <v>23</v>
      </c>
      <c r="C23" s="9">
        <v>0</v>
      </c>
      <c r="D23" s="29">
        <v>0</v>
      </c>
      <c r="E23" s="33">
        <v>0</v>
      </c>
      <c r="F23" s="29">
        <v>3</v>
      </c>
      <c r="G23" s="29">
        <v>0</v>
      </c>
      <c r="H23" s="61">
        <v>0</v>
      </c>
      <c r="I23" s="61">
        <v>0</v>
      </c>
      <c r="J23" s="61">
        <f t="shared" si="0"/>
        <v>3</v>
      </c>
    </row>
    <row r="24" spans="1:10" s="44" customFormat="1" ht="15.6">
      <c r="A24" s="144"/>
      <c r="B24" s="8" t="s">
        <v>10</v>
      </c>
      <c r="C24" s="21">
        <f>SUM(C19:C23)</f>
        <v>8</v>
      </c>
      <c r="D24" s="30">
        <f t="shared" ref="D24:E24" si="7">SUM(D19:D23)</f>
        <v>2</v>
      </c>
      <c r="E24" s="34">
        <f t="shared" si="7"/>
        <v>2</v>
      </c>
      <c r="F24" s="30">
        <f t="shared" ref="F24" si="8">SUM(F19:F23)</f>
        <v>6</v>
      </c>
      <c r="G24" s="30">
        <f t="shared" ref="G24" si="9">SUM(G19:G23)</f>
        <v>1</v>
      </c>
      <c r="H24" s="30">
        <v>2</v>
      </c>
      <c r="I24" s="30">
        <v>5</v>
      </c>
      <c r="J24" s="30">
        <f t="shared" si="0"/>
        <v>26</v>
      </c>
    </row>
    <row r="25" spans="1:10" ht="15.6">
      <c r="A25" s="144" t="s">
        <v>24</v>
      </c>
      <c r="B25" s="14" t="s">
        <v>25</v>
      </c>
      <c r="C25" s="3">
        <v>5</v>
      </c>
      <c r="D25" s="54">
        <v>19</v>
      </c>
      <c r="E25" s="55">
        <v>13</v>
      </c>
      <c r="F25" s="56">
        <v>8</v>
      </c>
      <c r="G25" s="56">
        <v>5</v>
      </c>
      <c r="H25" s="56">
        <v>8</v>
      </c>
      <c r="I25" s="56">
        <v>1</v>
      </c>
      <c r="J25" s="56">
        <f t="shared" si="0"/>
        <v>59</v>
      </c>
    </row>
    <row r="26" spans="1:10" ht="15.6">
      <c r="A26" s="144"/>
      <c r="B26" s="14" t="s">
        <v>26</v>
      </c>
      <c r="C26" s="3">
        <v>4</v>
      </c>
      <c r="D26" s="54">
        <v>4</v>
      </c>
      <c r="E26" s="55">
        <v>2</v>
      </c>
      <c r="F26" s="56">
        <v>1</v>
      </c>
      <c r="G26" s="56">
        <v>2</v>
      </c>
      <c r="H26" s="56">
        <v>5</v>
      </c>
      <c r="I26" s="56">
        <v>0</v>
      </c>
      <c r="J26" s="56">
        <f t="shared" si="0"/>
        <v>18</v>
      </c>
    </row>
    <row r="27" spans="1:10" ht="15.6">
      <c r="A27" s="144"/>
      <c r="B27" s="14" t="s">
        <v>27</v>
      </c>
      <c r="C27" s="3">
        <v>3</v>
      </c>
      <c r="D27" s="54">
        <v>2</v>
      </c>
      <c r="E27" s="55">
        <v>2</v>
      </c>
      <c r="F27" s="56">
        <v>0</v>
      </c>
      <c r="G27" s="56">
        <v>0</v>
      </c>
      <c r="H27" s="56">
        <v>3</v>
      </c>
      <c r="I27" s="56">
        <v>3</v>
      </c>
      <c r="J27" s="56">
        <f t="shared" si="0"/>
        <v>13</v>
      </c>
    </row>
    <row r="28" spans="1:10" ht="15.6">
      <c r="A28" s="144"/>
      <c r="B28" s="14" t="s">
        <v>28</v>
      </c>
      <c r="C28" s="3">
        <v>0</v>
      </c>
      <c r="D28" s="54">
        <v>8</v>
      </c>
      <c r="E28" s="55">
        <v>8</v>
      </c>
      <c r="F28" s="56">
        <v>1</v>
      </c>
      <c r="G28" s="56">
        <v>2</v>
      </c>
      <c r="H28" s="56">
        <v>0</v>
      </c>
      <c r="I28" s="56">
        <v>5</v>
      </c>
      <c r="J28" s="56">
        <f t="shared" si="0"/>
        <v>24</v>
      </c>
    </row>
    <row r="29" spans="1:10" s="44" customFormat="1" ht="15.6">
      <c r="A29" s="144"/>
      <c r="B29" s="8" t="s">
        <v>10</v>
      </c>
      <c r="C29" s="21">
        <f>SUM(C25:C28)</f>
        <v>12</v>
      </c>
      <c r="D29" s="57">
        <f t="shared" ref="D29" si="10">SUM(D25:D28)</f>
        <v>33</v>
      </c>
      <c r="E29" s="58">
        <f t="shared" ref="E29" si="11">SUM(E25:E28)</f>
        <v>25</v>
      </c>
      <c r="F29" s="59">
        <f t="shared" ref="F29" si="12">SUM(F25:F28)</f>
        <v>10</v>
      </c>
      <c r="G29" s="59">
        <f t="shared" ref="G29" si="13">SUM(G25:G28)</f>
        <v>9</v>
      </c>
      <c r="H29" s="59">
        <f t="shared" ref="H29" si="14">SUM(H25:H28)</f>
        <v>16</v>
      </c>
      <c r="I29" s="59">
        <v>9</v>
      </c>
      <c r="J29" s="59">
        <f t="shared" si="0"/>
        <v>114</v>
      </c>
    </row>
    <row r="30" spans="1:10" s="42" customFormat="1" ht="15.6">
      <c r="A30" s="14"/>
      <c r="B30" s="1" t="s">
        <v>29</v>
      </c>
      <c r="C30" s="23">
        <f>SUM(C29,C24,C18,C11)</f>
        <v>33</v>
      </c>
      <c r="D30" s="23">
        <f t="shared" ref="D30:G30" si="15">SUM(D29,D24,D18,D11)</f>
        <v>49</v>
      </c>
      <c r="E30" s="32">
        <f t="shared" si="15"/>
        <v>45</v>
      </c>
      <c r="F30" s="23">
        <f t="shared" si="15"/>
        <v>25</v>
      </c>
      <c r="G30" s="23">
        <f t="shared" si="15"/>
        <v>22</v>
      </c>
      <c r="H30" s="23">
        <v>26</v>
      </c>
      <c r="I30" s="23">
        <f t="shared" ref="I30" si="16">SUM(I29,I24,I18,I11)</f>
        <v>21</v>
      </c>
      <c r="J30" s="23">
        <f t="shared" si="0"/>
        <v>221</v>
      </c>
    </row>
  </sheetData>
  <mergeCells count="15">
    <mergeCell ref="J2:J3"/>
    <mergeCell ref="A1:J1"/>
    <mergeCell ref="A25:A29"/>
    <mergeCell ref="A4:A11"/>
    <mergeCell ref="A12:A18"/>
    <mergeCell ref="A19:A24"/>
    <mergeCell ref="C2:C3"/>
    <mergeCell ref="H2:H3"/>
    <mergeCell ref="G2:G3"/>
    <mergeCell ref="A2:A3"/>
    <mergeCell ref="B2:B3"/>
    <mergeCell ref="F2:F3"/>
    <mergeCell ref="D2:D3"/>
    <mergeCell ref="E2:E3"/>
    <mergeCell ref="I2:I3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topLeftCell="E1" zoomScaleNormal="114" zoomScaleSheetLayoutView="113" workbookViewId="0">
      <selection activeCell="I7" sqref="I7"/>
    </sheetView>
  </sheetViews>
  <sheetFormatPr defaultColWidth="8.77734375" defaultRowHeight="15.6"/>
  <cols>
    <col min="1" max="1" width="8.77734375" style="35"/>
    <col min="2" max="2" width="18.44140625" style="42" customWidth="1"/>
    <col min="3" max="3" width="14.109375" style="35" customWidth="1"/>
    <col min="4" max="4" width="12.109375" style="35" customWidth="1"/>
    <col min="5" max="5" width="12.33203125" style="35" customWidth="1"/>
    <col min="6" max="6" width="12.6640625" style="35" customWidth="1"/>
    <col min="7" max="7" width="14.77734375" style="35" customWidth="1"/>
    <col min="8" max="9" width="13.6640625" style="35" customWidth="1"/>
    <col min="10" max="10" width="17.6640625" style="35" customWidth="1"/>
    <col min="11" max="11" width="9.109375" style="35" bestFit="1" customWidth="1"/>
    <col min="12" max="13" width="8.77734375" style="35"/>
    <col min="14" max="14" width="13.44140625" style="35" customWidth="1"/>
    <col min="15" max="15" width="16.44140625" style="35" customWidth="1"/>
    <col min="16" max="16" width="8.77734375" style="35"/>
    <col min="17" max="17" width="10.109375" style="35" bestFit="1" customWidth="1"/>
    <col min="18" max="20" width="8.77734375" style="35"/>
    <col min="21" max="21" width="8.77734375" style="35" customWidth="1"/>
    <col min="22" max="16384" width="8.77734375" style="35"/>
  </cols>
  <sheetData>
    <row r="1" spans="1:14">
      <c r="A1" s="153" t="s">
        <v>151</v>
      </c>
      <c r="B1" s="154"/>
      <c r="C1" s="154"/>
      <c r="D1" s="154"/>
      <c r="E1" s="154"/>
      <c r="F1" s="154"/>
      <c r="G1" s="154"/>
      <c r="H1" s="154"/>
      <c r="I1" s="154"/>
      <c r="J1" s="155"/>
    </row>
    <row r="2" spans="1:14" s="36" customFormat="1" ht="15" customHeight="1">
      <c r="A2" s="156" t="s">
        <v>0</v>
      </c>
      <c r="B2" s="156" t="s">
        <v>1</v>
      </c>
      <c r="C2" s="159">
        <v>45017</v>
      </c>
      <c r="D2" s="159">
        <v>45047</v>
      </c>
      <c r="E2" s="159">
        <v>45078</v>
      </c>
      <c r="F2" s="159">
        <v>45108</v>
      </c>
      <c r="G2" s="159">
        <v>45139</v>
      </c>
      <c r="H2" s="159">
        <v>45170</v>
      </c>
      <c r="I2" s="194">
        <v>45200</v>
      </c>
      <c r="J2" s="147" t="s">
        <v>148</v>
      </c>
    </row>
    <row r="3" spans="1:14" s="36" customFormat="1" ht="15" customHeight="1">
      <c r="A3" s="158"/>
      <c r="B3" s="158"/>
      <c r="C3" s="160"/>
      <c r="D3" s="160"/>
      <c r="E3" s="160"/>
      <c r="F3" s="160"/>
      <c r="G3" s="160"/>
      <c r="H3" s="160"/>
      <c r="I3" s="195"/>
      <c r="J3" s="147"/>
    </row>
    <row r="4" spans="1:14">
      <c r="A4" s="156" t="s">
        <v>2</v>
      </c>
      <c r="B4" s="6" t="s">
        <v>3</v>
      </c>
      <c r="C4" s="16">
        <v>0.17975427350427353</v>
      </c>
      <c r="D4" s="19">
        <v>0.1484375</v>
      </c>
      <c r="E4" s="19">
        <v>0.21622474747474749</v>
      </c>
      <c r="F4" s="19">
        <v>0.25347222222222221</v>
      </c>
      <c r="G4" s="19">
        <v>0.26475694444444448</v>
      </c>
      <c r="H4" s="67">
        <v>0.30150462962962959</v>
      </c>
      <c r="I4" s="67">
        <v>0.24614197530864196</v>
      </c>
      <c r="J4" s="19">
        <f>AVERAGE(C4:I4)</f>
        <v>0.23004175608342275</v>
      </c>
    </row>
    <row r="5" spans="1:14">
      <c r="A5" s="157"/>
      <c r="B5" s="6" t="s">
        <v>4</v>
      </c>
      <c r="C5" s="16">
        <v>0.23281250000000001</v>
      </c>
      <c r="D5" s="19">
        <v>0.24163510101010102</v>
      </c>
      <c r="E5" s="19">
        <v>0.23478835978835977</v>
      </c>
      <c r="F5" s="19">
        <v>0.23668981481481485</v>
      </c>
      <c r="G5" s="19">
        <v>0.298828125</v>
      </c>
      <c r="H5" s="67">
        <v>0.16840277777777779</v>
      </c>
      <c r="I5" s="67">
        <v>0.30208333333333331</v>
      </c>
      <c r="J5" s="19">
        <f t="shared" ref="J5:J30" si="0">AVERAGE(C5:I5)</f>
        <v>0.24503428738919811</v>
      </c>
    </row>
    <row r="6" spans="1:14">
      <c r="A6" s="157"/>
      <c r="B6" s="6" t="s">
        <v>5</v>
      </c>
      <c r="C6" s="16">
        <v>0.18295940170940173</v>
      </c>
      <c r="D6" s="19">
        <v>0.27361111111111114</v>
      </c>
      <c r="E6" s="19">
        <v>0.24468954248366015</v>
      </c>
      <c r="F6" s="19">
        <v>0.20891203703703703</v>
      </c>
      <c r="G6" s="19">
        <v>0.265625</v>
      </c>
      <c r="H6" s="67">
        <v>0.18055555555555555</v>
      </c>
      <c r="I6" s="67">
        <v>0.20370370370370369</v>
      </c>
      <c r="J6" s="19">
        <f t="shared" si="0"/>
        <v>0.22286519308578132</v>
      </c>
    </row>
    <row r="7" spans="1:14" ht="23.25" customHeight="1">
      <c r="A7" s="157"/>
      <c r="B7" s="6" t="s">
        <v>6</v>
      </c>
      <c r="C7" s="16">
        <v>0.22147817460317462</v>
      </c>
      <c r="D7" s="19">
        <v>0.23468660968660965</v>
      </c>
      <c r="E7" s="19">
        <v>0.30141559829059833</v>
      </c>
      <c r="F7" s="19">
        <v>0.26466049382716045</v>
      </c>
      <c r="G7" s="19">
        <v>0.26869658119658119</v>
      </c>
      <c r="H7" s="67">
        <v>0.2764699074074074</v>
      </c>
      <c r="I7" s="67">
        <v>0.19652777777777777</v>
      </c>
      <c r="J7" s="19">
        <f t="shared" si="0"/>
        <v>0.25199073468418703</v>
      </c>
    </row>
    <row r="8" spans="1:14">
      <c r="A8" s="157"/>
      <c r="B8" s="6" t="s">
        <v>7</v>
      </c>
      <c r="C8" s="16">
        <v>0.24673202614379086</v>
      </c>
      <c r="D8" s="19">
        <v>0.19637345679012344</v>
      </c>
      <c r="E8" s="19">
        <v>0.15849673202614381</v>
      </c>
      <c r="F8" s="19">
        <v>0.20876736111111113</v>
      </c>
      <c r="G8" s="19">
        <v>0.24826388888888887</v>
      </c>
      <c r="H8" s="67">
        <v>0</v>
      </c>
      <c r="I8" s="67">
        <v>0.20052083333333334</v>
      </c>
      <c r="J8" s="19">
        <f t="shared" si="0"/>
        <v>0.17987918547048448</v>
      </c>
    </row>
    <row r="9" spans="1:14">
      <c r="A9" s="157"/>
      <c r="B9" s="6" t="s">
        <v>8</v>
      </c>
      <c r="C9" s="16">
        <v>0.19367283950617284</v>
      </c>
      <c r="D9" s="19">
        <v>0.24363425925925927</v>
      </c>
      <c r="E9" s="19">
        <v>0.19314236111111113</v>
      </c>
      <c r="F9" s="19">
        <v>0.15972222222222224</v>
      </c>
      <c r="G9" s="19">
        <v>0.17997685185185186</v>
      </c>
      <c r="H9" s="67">
        <v>0.21064814814814814</v>
      </c>
      <c r="I9" s="67">
        <v>0.26475694444444448</v>
      </c>
      <c r="J9" s="19">
        <f t="shared" si="0"/>
        <v>0.20650766093474426</v>
      </c>
    </row>
    <row r="10" spans="1:14" ht="19.5" customHeight="1">
      <c r="A10" s="157"/>
      <c r="B10" s="6" t="s">
        <v>9</v>
      </c>
      <c r="C10" s="16">
        <v>0.22569444444444445</v>
      </c>
      <c r="D10" s="19">
        <v>0.30502136752136755</v>
      </c>
      <c r="E10" s="19">
        <v>0.23771367521367523</v>
      </c>
      <c r="F10" s="19">
        <v>0.2829861111111111</v>
      </c>
      <c r="G10" s="19">
        <v>0.21938131313131312</v>
      </c>
      <c r="H10" s="67">
        <v>0.21527777777777779</v>
      </c>
      <c r="I10" s="67">
        <v>0.20269097222222221</v>
      </c>
      <c r="J10" s="19">
        <f t="shared" si="0"/>
        <v>0.24125223734598736</v>
      </c>
    </row>
    <row r="11" spans="1:14" s="37" customFormat="1">
      <c r="A11" s="158"/>
      <c r="B11" s="8" t="s">
        <v>30</v>
      </c>
      <c r="C11" s="28">
        <f>AVERAGE(C4:C10)</f>
        <v>0.21187195141589402</v>
      </c>
      <c r="D11" s="28">
        <f>AVERAGE(D4:D10)</f>
        <v>0.2347713436255103</v>
      </c>
      <c r="E11" s="28">
        <f>AVERAGE(E4:E10)</f>
        <v>0.22663871662689944</v>
      </c>
      <c r="F11" s="28">
        <f>AVERAGE(F4:F10)</f>
        <v>0.23074432319223989</v>
      </c>
      <c r="G11" s="28">
        <f t="shared" ref="G11:J11" si="1">AVERAGE(G4:G10)</f>
        <v>0.24936124350186847</v>
      </c>
      <c r="H11" s="28">
        <f t="shared" si="1"/>
        <v>0.19326554232804233</v>
      </c>
      <c r="I11" s="196">
        <v>0.23091793430335095</v>
      </c>
      <c r="J11" s="28">
        <f t="shared" si="0"/>
        <v>0.22536729357054361</v>
      </c>
      <c r="N11" s="135"/>
    </row>
    <row r="12" spans="1:14">
      <c r="A12" s="156" t="s">
        <v>11</v>
      </c>
      <c r="B12" s="6" t="s">
        <v>12</v>
      </c>
      <c r="C12" s="17">
        <v>0.25852272727272729</v>
      </c>
      <c r="D12" s="38">
        <v>0.23706018518518521</v>
      </c>
      <c r="E12" s="39">
        <v>0.23697916666666666</v>
      </c>
      <c r="F12" s="39">
        <v>0.22172619047619047</v>
      </c>
      <c r="G12" s="39">
        <v>0.24583333333333335</v>
      </c>
      <c r="H12" s="68">
        <v>0.24305555555555555</v>
      </c>
      <c r="I12" s="68">
        <v>0.2270833333333333</v>
      </c>
      <c r="J12" s="39">
        <f t="shared" si="0"/>
        <v>0.23860864168899881</v>
      </c>
    </row>
    <row r="13" spans="1:14">
      <c r="A13" s="157"/>
      <c r="B13" s="6" t="s">
        <v>13</v>
      </c>
      <c r="C13" s="17">
        <v>0.16724537037037035</v>
      </c>
      <c r="D13" s="38">
        <v>0.23453703703703702</v>
      </c>
      <c r="E13" s="40">
        <v>0.22916666666666666</v>
      </c>
      <c r="F13" s="40">
        <v>0.87812500000000004</v>
      </c>
      <c r="G13" s="40">
        <v>0.23809523809523808</v>
      </c>
      <c r="H13" s="69">
        <v>0.22348379629629631</v>
      </c>
      <c r="I13" s="69">
        <v>0.21412037037037038</v>
      </c>
      <c r="J13" s="39">
        <f t="shared" si="0"/>
        <v>0.3121104969765684</v>
      </c>
    </row>
    <row r="14" spans="1:14">
      <c r="A14" s="157"/>
      <c r="B14" s="6" t="s">
        <v>14</v>
      </c>
      <c r="C14" s="17">
        <v>0.25992063492063494</v>
      </c>
      <c r="D14" s="38">
        <v>0.24181712962962965</v>
      </c>
      <c r="E14" s="40">
        <v>0.24826388888888887</v>
      </c>
      <c r="F14" s="40">
        <v>0.22361111111111112</v>
      </c>
      <c r="G14" s="40">
        <v>0.22500000000000001</v>
      </c>
      <c r="H14" s="69">
        <v>0.27546296296296297</v>
      </c>
      <c r="I14" s="69">
        <v>0.23908730158730163</v>
      </c>
      <c r="J14" s="39">
        <f t="shared" si="0"/>
        <v>0.24473757558578987</v>
      </c>
    </row>
    <row r="15" spans="1:14">
      <c r="A15" s="157"/>
      <c r="B15" s="6" t="s">
        <v>15</v>
      </c>
      <c r="C15" s="17">
        <v>0.25520833333333331</v>
      </c>
      <c r="D15" s="38">
        <v>0.24603009259259259</v>
      </c>
      <c r="E15" s="40">
        <v>0.24775462962962966</v>
      </c>
      <c r="F15" s="40">
        <v>0.21571180555555555</v>
      </c>
      <c r="G15" s="40">
        <v>0.23553240740740741</v>
      </c>
      <c r="H15" s="69">
        <v>0.24513888888888888</v>
      </c>
      <c r="I15" s="69">
        <v>0.22773692810457516</v>
      </c>
      <c r="J15" s="39">
        <f t="shared" si="0"/>
        <v>0.23901615507314036</v>
      </c>
    </row>
    <row r="16" spans="1:14">
      <c r="A16" s="157"/>
      <c r="B16" s="6" t="s">
        <v>31</v>
      </c>
      <c r="C16" s="17">
        <v>0.25347222222222227</v>
      </c>
      <c r="D16" s="38">
        <v>0.20524305555555555</v>
      </c>
      <c r="E16" s="40">
        <v>0.20443287037037039</v>
      </c>
      <c r="F16" s="40">
        <v>0.28472222222222221</v>
      </c>
      <c r="G16" s="40">
        <v>0.25694444444444442</v>
      </c>
      <c r="H16" s="69">
        <v>0.24363425925925927</v>
      </c>
      <c r="I16" s="69">
        <v>0.24553571428571433</v>
      </c>
      <c r="J16" s="39">
        <f t="shared" si="0"/>
        <v>0.24199782690854124</v>
      </c>
    </row>
    <row r="17" spans="1:17">
      <c r="A17" s="157"/>
      <c r="B17" s="6" t="s">
        <v>17</v>
      </c>
      <c r="C17" s="17">
        <v>0.25144675925925924</v>
      </c>
      <c r="D17" s="38">
        <v>0.22858796296296294</v>
      </c>
      <c r="E17" s="40">
        <v>0.27777777777777779</v>
      </c>
      <c r="F17" s="40">
        <v>0.24652777777777779</v>
      </c>
      <c r="G17" s="40">
        <v>0.24189814814814814</v>
      </c>
      <c r="H17" s="69">
        <v>0.24131944444444445</v>
      </c>
      <c r="I17" s="69">
        <v>0.23412698412698413</v>
      </c>
      <c r="J17" s="39">
        <f t="shared" si="0"/>
        <v>0.24595497921390777</v>
      </c>
    </row>
    <row r="18" spans="1:17" s="37" customFormat="1">
      <c r="A18" s="158"/>
      <c r="B18" s="8" t="s">
        <v>30</v>
      </c>
      <c r="C18" s="13">
        <f t="shared" ref="C18:J18" si="2">AVERAGE(C12:C17)</f>
        <v>0.24096934122975791</v>
      </c>
      <c r="D18" s="13">
        <f t="shared" si="2"/>
        <v>0.23221257716049382</v>
      </c>
      <c r="E18" s="13">
        <f t="shared" si="2"/>
        <v>0.24072916666666666</v>
      </c>
      <c r="F18" s="13">
        <f t="shared" si="2"/>
        <v>0.34507068452380957</v>
      </c>
      <c r="G18" s="13">
        <f t="shared" si="2"/>
        <v>0.24055059523809527</v>
      </c>
      <c r="H18" s="13">
        <f t="shared" si="2"/>
        <v>0.24534915123456791</v>
      </c>
      <c r="I18" s="197">
        <v>0.23128177196804647</v>
      </c>
      <c r="J18" s="13">
        <f t="shared" si="0"/>
        <v>0.25373761257449112</v>
      </c>
    </row>
    <row r="19" spans="1:17">
      <c r="A19" s="156" t="s">
        <v>18</v>
      </c>
      <c r="B19" s="6" t="s">
        <v>19</v>
      </c>
      <c r="C19" s="25">
        <v>0.3125</v>
      </c>
      <c r="D19" s="25">
        <v>0.2300925925925926</v>
      </c>
      <c r="E19" s="25">
        <v>0.18680555555555556</v>
      </c>
      <c r="F19" s="25">
        <v>0.21666666666666667</v>
      </c>
      <c r="G19" s="25">
        <v>0.18402777777777779</v>
      </c>
      <c r="H19" s="70">
        <v>0.18721064814814814</v>
      </c>
      <c r="I19" s="190">
        <v>0.22361111111111109</v>
      </c>
      <c r="J19" s="18">
        <f t="shared" si="0"/>
        <v>0.22013062169312173</v>
      </c>
    </row>
    <row r="20" spans="1:17" ht="16.5" customHeight="1">
      <c r="A20" s="157"/>
      <c r="B20" s="6" t="s">
        <v>20</v>
      </c>
      <c r="C20" s="26">
        <v>0.18460648148148148</v>
      </c>
      <c r="D20" s="26">
        <v>0.16396990740740741</v>
      </c>
      <c r="E20" s="26">
        <v>0.15069444444444444</v>
      </c>
      <c r="F20" s="26">
        <v>0.20486111111111113</v>
      </c>
      <c r="G20" s="26">
        <v>0.19652777777777777</v>
      </c>
      <c r="H20" s="71">
        <v>0.15972222222222224</v>
      </c>
      <c r="I20" s="191">
        <v>0.19583333333333333</v>
      </c>
      <c r="J20" s="16">
        <f t="shared" si="0"/>
        <v>0.17945932539682538</v>
      </c>
    </row>
    <row r="21" spans="1:17">
      <c r="A21" s="157"/>
      <c r="B21" s="6" t="s">
        <v>21</v>
      </c>
      <c r="C21" s="25">
        <v>0.31384259259259256</v>
      </c>
      <c r="D21" s="25">
        <v>0.17804398148148148</v>
      </c>
      <c r="E21" s="25">
        <v>0.25208333333333333</v>
      </c>
      <c r="F21" s="25">
        <v>0.21111111111111111</v>
      </c>
      <c r="G21" s="25">
        <v>0.16944444444444443</v>
      </c>
      <c r="H21" s="70">
        <v>0.1900462962962963</v>
      </c>
      <c r="I21" s="190">
        <v>0.24722222222222223</v>
      </c>
      <c r="J21" s="18">
        <f t="shared" si="0"/>
        <v>0.22311342592592592</v>
      </c>
    </row>
    <row r="22" spans="1:17">
      <c r="A22" s="157"/>
      <c r="B22" s="6" t="s">
        <v>22</v>
      </c>
      <c r="C22" s="25">
        <v>0.24166666666666667</v>
      </c>
      <c r="D22" s="25">
        <v>0.23553240740740741</v>
      </c>
      <c r="E22" s="25">
        <v>0.22777777777777777</v>
      </c>
      <c r="F22" s="25">
        <v>0.19305555555555554</v>
      </c>
      <c r="G22" s="25">
        <v>0.25</v>
      </c>
      <c r="H22" s="70">
        <v>0.31724537037037037</v>
      </c>
      <c r="I22" s="190">
        <v>0.31736111111111115</v>
      </c>
      <c r="J22" s="18">
        <f t="shared" si="0"/>
        <v>0.25466269841269845</v>
      </c>
      <c r="K22" s="66"/>
    </row>
    <row r="23" spans="1:17">
      <c r="A23" s="157"/>
      <c r="B23" s="6" t="s">
        <v>32</v>
      </c>
      <c r="C23" s="25">
        <v>0.17901620370370372</v>
      </c>
      <c r="D23" s="25">
        <v>0.20679398148148151</v>
      </c>
      <c r="E23" s="25">
        <v>0.17777777777777778</v>
      </c>
      <c r="F23" s="25">
        <v>0.25069444444444444</v>
      </c>
      <c r="G23" s="25">
        <v>0.20486111111111113</v>
      </c>
      <c r="H23" s="70">
        <v>0.1361111111111111</v>
      </c>
      <c r="I23" s="190">
        <v>0.12708333333333333</v>
      </c>
      <c r="J23" s="18">
        <f t="shared" si="0"/>
        <v>0.18319113756613753</v>
      </c>
    </row>
    <row r="24" spans="1:17" s="37" customFormat="1">
      <c r="A24" s="158"/>
      <c r="B24" s="8" t="s">
        <v>30</v>
      </c>
      <c r="C24" s="24">
        <f t="shared" ref="C24:J24" si="3">AVERAGE(C19:C23)</f>
        <v>0.24632638888888891</v>
      </c>
      <c r="D24" s="24">
        <f t="shared" si="3"/>
        <v>0.20288657407407409</v>
      </c>
      <c r="E24" s="24">
        <f t="shared" si="3"/>
        <v>0.19902777777777778</v>
      </c>
      <c r="F24" s="24">
        <f t="shared" si="3"/>
        <v>0.21527777777777776</v>
      </c>
      <c r="G24" s="24">
        <f t="shared" si="3"/>
        <v>0.20097222222222219</v>
      </c>
      <c r="H24" s="24">
        <f t="shared" si="3"/>
        <v>0.19806712962962963</v>
      </c>
      <c r="I24" s="198">
        <v>0.22222222222222224</v>
      </c>
      <c r="J24" s="200">
        <f t="shared" si="0"/>
        <v>0.21211144179894181</v>
      </c>
    </row>
    <row r="25" spans="1:17" ht="19.5" customHeight="1">
      <c r="A25" s="156" t="s">
        <v>24</v>
      </c>
      <c r="B25" s="6" t="s">
        <v>33</v>
      </c>
      <c r="C25" s="27">
        <v>0.28528935185185184</v>
      </c>
      <c r="D25" s="41">
        <v>0.33</v>
      </c>
      <c r="E25" s="41">
        <v>0.27936342592592595</v>
      </c>
      <c r="F25" s="41">
        <v>0.2964236111111111</v>
      </c>
      <c r="G25" s="41">
        <v>0.22950231481481484</v>
      </c>
      <c r="H25" s="72">
        <v>0.27091435185185186</v>
      </c>
      <c r="I25" s="192">
        <v>0.23590277777777779</v>
      </c>
      <c r="J25" s="73">
        <f t="shared" si="0"/>
        <v>0.27534226190476191</v>
      </c>
    </row>
    <row r="26" spans="1:17">
      <c r="A26" s="157"/>
      <c r="B26" s="6" t="s">
        <v>26</v>
      </c>
      <c r="C26" s="27">
        <v>0.23045138888888891</v>
      </c>
      <c r="D26" s="41">
        <v>0.23001157407407405</v>
      </c>
      <c r="E26" s="41">
        <v>0.25363425925925925</v>
      </c>
      <c r="F26" s="41">
        <v>0.22699074074074074</v>
      </c>
      <c r="G26" s="41">
        <v>0.19740740740740739</v>
      </c>
      <c r="H26" s="72">
        <v>0.21766203703703704</v>
      </c>
      <c r="I26" s="192">
        <v>0.20746527777777779</v>
      </c>
      <c r="J26" s="73">
        <f t="shared" si="0"/>
        <v>0.22337466931216929</v>
      </c>
      <c r="Q26" s="66"/>
    </row>
    <row r="27" spans="1:17">
      <c r="A27" s="157"/>
      <c r="B27" s="6" t="s">
        <v>27</v>
      </c>
      <c r="C27" s="27">
        <v>0.22951388888888888</v>
      </c>
      <c r="D27" s="41">
        <v>0.21026620370370372</v>
      </c>
      <c r="E27" s="41">
        <v>0.23958333333333334</v>
      </c>
      <c r="F27" s="41">
        <v>0.18861111111111109</v>
      </c>
      <c r="G27" s="41">
        <v>0.20746527777777779</v>
      </c>
      <c r="H27" s="72">
        <v>0.30841435185185184</v>
      </c>
      <c r="I27" s="192">
        <v>0.238125</v>
      </c>
      <c r="J27" s="73">
        <f t="shared" si="0"/>
        <v>0.2317113095238095</v>
      </c>
    </row>
    <row r="28" spans="1:17">
      <c r="A28" s="157"/>
      <c r="B28" s="6" t="s">
        <v>28</v>
      </c>
      <c r="C28" s="27">
        <v>0.18237268518518521</v>
      </c>
      <c r="D28" s="41">
        <v>0.23556712962962964</v>
      </c>
      <c r="E28" s="41">
        <v>0.18047453703703706</v>
      </c>
      <c r="F28" s="41">
        <v>0.19399305555555557</v>
      </c>
      <c r="G28" s="41">
        <v>0.21395833333333333</v>
      </c>
      <c r="H28" s="72">
        <v>0.18915509259259258</v>
      </c>
      <c r="I28" s="192">
        <v>0.23703703703703705</v>
      </c>
      <c r="J28" s="73">
        <f t="shared" si="0"/>
        <v>0.20465112433862437</v>
      </c>
    </row>
    <row r="29" spans="1:17" s="37" customFormat="1">
      <c r="A29" s="158"/>
      <c r="B29" s="64" t="s">
        <v>30</v>
      </c>
      <c r="C29" s="65">
        <v>0.23908564814814814</v>
      </c>
      <c r="D29" s="136">
        <v>0.25753472222222223</v>
      </c>
      <c r="E29" s="137">
        <v>0.24359953703703704</v>
      </c>
      <c r="F29" s="65">
        <v>0.23364583333333333</v>
      </c>
      <c r="G29" s="65">
        <v>0.21461805555555555</v>
      </c>
      <c r="H29" s="136">
        <v>0.24509259259259261</v>
      </c>
      <c r="I29" s="193">
        <v>0.23377314814814812</v>
      </c>
      <c r="J29" s="74">
        <f t="shared" si="0"/>
        <v>0.238192791005291</v>
      </c>
    </row>
    <row r="30" spans="1:17" ht="31.2">
      <c r="A30" s="63"/>
      <c r="B30" s="8" t="s">
        <v>35</v>
      </c>
      <c r="C30" s="74">
        <f>(C29+C24+C18+C11)/4</f>
        <v>0.23456333242067223</v>
      </c>
      <c r="D30" s="74">
        <f t="shared" ref="D30:J30" si="4">(D29+D24+D18+D11)/4</f>
        <v>0.23185130427057513</v>
      </c>
      <c r="E30" s="74">
        <f t="shared" si="4"/>
        <v>0.22749879952709523</v>
      </c>
      <c r="F30" s="74">
        <f t="shared" si="4"/>
        <v>0.25618465470679014</v>
      </c>
      <c r="G30" s="74">
        <f t="shared" si="4"/>
        <v>0.22637552912943537</v>
      </c>
      <c r="H30" s="74">
        <f t="shared" si="4"/>
        <v>0.2204436039462081</v>
      </c>
      <c r="I30" s="199">
        <v>0.22954876916044195</v>
      </c>
      <c r="J30" s="74">
        <f t="shared" si="0"/>
        <v>0.23235228473731687</v>
      </c>
    </row>
    <row r="39" spans="5:5">
      <c r="E39" s="35" t="s">
        <v>34</v>
      </c>
    </row>
  </sheetData>
  <mergeCells count="15">
    <mergeCell ref="A1:J1"/>
    <mergeCell ref="J2:J3"/>
    <mergeCell ref="A25:A29"/>
    <mergeCell ref="A4:A11"/>
    <mergeCell ref="A12:A18"/>
    <mergeCell ref="A19:A24"/>
    <mergeCell ref="C2:C3"/>
    <mergeCell ref="H2:H3"/>
    <mergeCell ref="G2:G3"/>
    <mergeCell ref="A2:A3"/>
    <mergeCell ref="B2:B3"/>
    <mergeCell ref="F2:F3"/>
    <mergeCell ref="D2:D3"/>
    <mergeCell ref="E2:E3"/>
    <mergeCell ref="I2:I3"/>
  </mergeCells>
  <pageMargins left="0.7" right="0.7" top="0.75" bottom="0.75" header="0.3" footer="0.3"/>
  <pageSetup paperSize="9" scale="61" orientation="landscape" verticalDpi="0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F4CF-21F3-2A48-819A-1EAE18E57642}">
  <sheetPr>
    <pageSetUpPr fitToPage="1"/>
  </sheetPr>
  <dimension ref="A1:S101"/>
  <sheetViews>
    <sheetView view="pageBreakPreview" topLeftCell="E7" zoomScale="75" zoomScaleNormal="100" workbookViewId="0">
      <selection activeCell="N32" sqref="N32"/>
    </sheetView>
  </sheetViews>
  <sheetFormatPr defaultColWidth="12.6640625" defaultRowHeight="14.4"/>
  <cols>
    <col min="1" max="1" width="11.33203125" customWidth="1"/>
    <col min="2" max="2" width="12.109375" customWidth="1"/>
    <col min="3" max="3" width="15.77734375" customWidth="1"/>
    <col min="4" max="6" width="11.6640625" customWidth="1"/>
    <col min="7" max="7" width="9.6640625" customWidth="1"/>
    <col min="8" max="8" width="10.77734375" customWidth="1"/>
    <col min="9" max="9" width="11.109375" customWidth="1"/>
    <col min="10" max="13" width="11.109375" style="79" customWidth="1"/>
    <col min="14" max="14" width="15.6640625" customWidth="1"/>
    <col min="15" max="15" width="16.6640625" customWidth="1"/>
    <col min="16" max="16" width="16.44140625" customWidth="1"/>
    <col min="17" max="17" width="13" customWidth="1"/>
  </cols>
  <sheetData>
    <row r="1" spans="1:19" ht="20.25" customHeight="1">
      <c r="A1" s="173" t="s">
        <v>37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77"/>
      <c r="P1" s="77"/>
      <c r="Q1" s="77"/>
    </row>
    <row r="2" spans="1:19" ht="63.75" customHeight="1">
      <c r="A2" s="165" t="s">
        <v>38</v>
      </c>
      <c r="B2" s="171" t="s">
        <v>39</v>
      </c>
      <c r="C2" s="163"/>
      <c r="D2" s="172" t="s">
        <v>40</v>
      </c>
      <c r="E2" s="171" t="s">
        <v>41</v>
      </c>
      <c r="F2" s="174" t="s">
        <v>42</v>
      </c>
      <c r="G2" s="175"/>
      <c r="H2" s="175"/>
      <c r="I2" s="175"/>
      <c r="J2" s="175"/>
      <c r="K2" s="175"/>
      <c r="L2" s="175"/>
      <c r="M2" s="175"/>
      <c r="N2" s="176"/>
      <c r="O2" s="78"/>
      <c r="P2" s="78"/>
      <c r="Q2" s="164"/>
      <c r="R2" s="164"/>
      <c r="S2" s="164"/>
    </row>
    <row r="3" spans="1:19" ht="50.25" customHeight="1">
      <c r="A3" s="163"/>
      <c r="B3" s="163"/>
      <c r="C3" s="163"/>
      <c r="D3" s="163"/>
      <c r="E3" s="163"/>
      <c r="F3" s="112" t="s">
        <v>145</v>
      </c>
      <c r="G3" s="112" t="s">
        <v>43</v>
      </c>
      <c r="H3" s="111" t="s">
        <v>44</v>
      </c>
      <c r="I3" s="111" t="s">
        <v>45</v>
      </c>
      <c r="J3" s="111" t="s">
        <v>46</v>
      </c>
      <c r="K3" s="111" t="s">
        <v>47</v>
      </c>
      <c r="L3" s="111" t="s">
        <v>48</v>
      </c>
      <c r="M3" s="111" t="s">
        <v>154</v>
      </c>
      <c r="N3" s="2" t="s">
        <v>152</v>
      </c>
      <c r="O3" s="81"/>
      <c r="P3" s="81"/>
      <c r="Q3" s="80"/>
    </row>
    <row r="4" spans="1:19" ht="16.5" customHeight="1">
      <c r="A4" s="162" t="s">
        <v>49</v>
      </c>
      <c r="B4" s="162" t="s">
        <v>50</v>
      </c>
      <c r="C4" s="163"/>
      <c r="D4" s="113">
        <v>2587.9</v>
      </c>
      <c r="E4" s="114">
        <v>48</v>
      </c>
      <c r="F4" s="114">
        <v>14</v>
      </c>
      <c r="G4" s="114">
        <v>12</v>
      </c>
      <c r="H4" s="114">
        <v>8</v>
      </c>
      <c r="I4" s="76">
        <v>9</v>
      </c>
      <c r="J4" s="76">
        <v>8</v>
      </c>
      <c r="K4" s="76">
        <v>8</v>
      </c>
      <c r="L4" s="76">
        <v>9</v>
      </c>
      <c r="M4" s="7">
        <v>8</v>
      </c>
      <c r="N4" s="118">
        <f>(G4+H4+I4+J4+K4+L4)/6</f>
        <v>9</v>
      </c>
      <c r="O4" s="83"/>
      <c r="P4" s="83"/>
      <c r="Q4" s="77"/>
    </row>
    <row r="5" spans="1:19" ht="16.5" customHeight="1">
      <c r="A5" s="163"/>
      <c r="B5" s="162" t="s">
        <v>51</v>
      </c>
      <c r="C5" s="163"/>
      <c r="D5" s="113">
        <v>2325.2800000000002</v>
      </c>
      <c r="E5" s="114">
        <v>45</v>
      </c>
      <c r="F5" s="114">
        <v>6</v>
      </c>
      <c r="G5" s="114">
        <v>6</v>
      </c>
      <c r="H5" s="114">
        <v>6</v>
      </c>
      <c r="I5" s="76">
        <v>6</v>
      </c>
      <c r="J5" s="76">
        <v>6</v>
      </c>
      <c r="K5" s="76">
        <v>6</v>
      </c>
      <c r="L5" s="76">
        <v>7</v>
      </c>
      <c r="M5" s="7">
        <v>7</v>
      </c>
      <c r="N5" s="118">
        <f t="shared" ref="N5:N32" si="0">(G5+H5+I5+J5+K5+L5)/6</f>
        <v>6.166666666666667</v>
      </c>
      <c r="O5" s="83"/>
      <c r="P5" s="83"/>
      <c r="Q5" s="77"/>
    </row>
    <row r="6" spans="1:19" ht="16.5" customHeight="1">
      <c r="A6" s="163"/>
      <c r="B6" s="162" t="s">
        <v>52</v>
      </c>
      <c r="C6" s="163"/>
      <c r="D6" s="113">
        <v>3841.31</v>
      </c>
      <c r="E6" s="114">
        <v>68</v>
      </c>
      <c r="F6" s="114">
        <v>6</v>
      </c>
      <c r="G6" s="114">
        <v>5</v>
      </c>
      <c r="H6" s="114">
        <v>8</v>
      </c>
      <c r="I6" s="76">
        <v>6</v>
      </c>
      <c r="J6" s="76">
        <v>7</v>
      </c>
      <c r="K6" s="76">
        <v>8</v>
      </c>
      <c r="L6" s="76">
        <v>7</v>
      </c>
      <c r="M6" s="7">
        <v>5</v>
      </c>
      <c r="N6" s="118">
        <f t="shared" si="0"/>
        <v>6.833333333333333</v>
      </c>
      <c r="O6" s="83"/>
      <c r="P6" s="83"/>
      <c r="Q6" s="77"/>
    </row>
    <row r="7" spans="1:19" ht="16.5" customHeight="1">
      <c r="A7" s="163"/>
      <c r="B7" s="165" t="s">
        <v>53</v>
      </c>
      <c r="C7" s="6" t="s">
        <v>54</v>
      </c>
      <c r="D7" s="166">
        <v>2826.8</v>
      </c>
      <c r="E7" s="167">
        <v>66</v>
      </c>
      <c r="F7" s="169">
        <v>18</v>
      </c>
      <c r="G7" s="165">
        <v>11</v>
      </c>
      <c r="H7" s="165">
        <v>10</v>
      </c>
      <c r="I7" s="168">
        <v>10</v>
      </c>
      <c r="J7" s="168">
        <v>6</v>
      </c>
      <c r="K7" s="168">
        <v>6</v>
      </c>
      <c r="L7" s="84">
        <v>5</v>
      </c>
      <c r="M7" s="201">
        <v>5</v>
      </c>
      <c r="N7" s="118">
        <f t="shared" si="0"/>
        <v>8</v>
      </c>
      <c r="O7" s="83"/>
      <c r="P7" s="83"/>
      <c r="Q7" s="77"/>
    </row>
    <row r="8" spans="1:19" ht="16.5" customHeight="1">
      <c r="A8" s="163"/>
      <c r="B8" s="163"/>
      <c r="C8" s="6" t="s">
        <v>55</v>
      </c>
      <c r="D8" s="166"/>
      <c r="E8" s="167"/>
      <c r="F8" s="170"/>
      <c r="G8" s="165"/>
      <c r="H8" s="165"/>
      <c r="I8" s="168"/>
      <c r="J8" s="168">
        <v>4</v>
      </c>
      <c r="K8" s="168">
        <v>4</v>
      </c>
      <c r="L8" s="84">
        <v>4</v>
      </c>
      <c r="M8" s="202">
        <v>4</v>
      </c>
      <c r="N8" s="118">
        <f t="shared" si="0"/>
        <v>2</v>
      </c>
      <c r="O8" s="81"/>
      <c r="P8" s="81"/>
      <c r="Q8" s="77"/>
    </row>
    <row r="9" spans="1:19" ht="16.05" customHeight="1">
      <c r="A9" s="163"/>
      <c r="B9" s="162" t="s">
        <v>56</v>
      </c>
      <c r="C9" s="163"/>
      <c r="D9" s="113">
        <v>5249.74</v>
      </c>
      <c r="E9" s="114">
        <v>98</v>
      </c>
      <c r="F9" s="114">
        <v>3</v>
      </c>
      <c r="G9" s="114">
        <v>3</v>
      </c>
      <c r="H9" s="114">
        <v>3</v>
      </c>
      <c r="I9" s="76">
        <v>2</v>
      </c>
      <c r="J9" s="76">
        <v>2</v>
      </c>
      <c r="K9" s="76">
        <v>2</v>
      </c>
      <c r="L9" s="76">
        <v>3</v>
      </c>
      <c r="M9" s="7">
        <v>3</v>
      </c>
      <c r="N9" s="118">
        <f t="shared" si="0"/>
        <v>2.5</v>
      </c>
      <c r="O9" s="83"/>
      <c r="P9" s="83"/>
      <c r="Q9" s="77"/>
    </row>
    <row r="10" spans="1:19" ht="30.75" customHeight="1">
      <c r="A10" s="163"/>
      <c r="B10" s="171" t="s">
        <v>57</v>
      </c>
      <c r="C10" s="6" t="s">
        <v>54</v>
      </c>
      <c r="D10" s="115">
        <v>265.7</v>
      </c>
      <c r="E10" s="116">
        <v>12</v>
      </c>
      <c r="F10" s="114">
        <v>8</v>
      </c>
      <c r="G10" s="114">
        <v>7</v>
      </c>
      <c r="H10" s="114">
        <v>9</v>
      </c>
      <c r="I10" s="76">
        <v>7</v>
      </c>
      <c r="J10" s="76">
        <v>8</v>
      </c>
      <c r="K10" s="76">
        <v>9</v>
      </c>
      <c r="L10" s="76">
        <v>7</v>
      </c>
      <c r="M10" s="7">
        <v>6</v>
      </c>
      <c r="N10" s="118">
        <f t="shared" si="0"/>
        <v>7.833333333333333</v>
      </c>
      <c r="O10" s="85"/>
      <c r="P10" s="85"/>
      <c r="Q10" s="77"/>
    </row>
    <row r="11" spans="1:19" ht="51.75" customHeight="1">
      <c r="A11" s="163"/>
      <c r="B11" s="163"/>
      <c r="C11" s="6" t="s">
        <v>58</v>
      </c>
      <c r="D11" s="115">
        <v>345.3</v>
      </c>
      <c r="E11" s="116">
        <v>16</v>
      </c>
      <c r="F11" s="45">
        <v>2</v>
      </c>
      <c r="G11" s="114">
        <v>3</v>
      </c>
      <c r="H11" s="114">
        <v>2</v>
      </c>
      <c r="I11" s="76">
        <v>3</v>
      </c>
      <c r="J11" s="76">
        <v>4</v>
      </c>
      <c r="K11" s="76">
        <v>2</v>
      </c>
      <c r="L11" s="76">
        <v>2</v>
      </c>
      <c r="M11" s="7">
        <v>2</v>
      </c>
      <c r="N11" s="118">
        <f t="shared" si="0"/>
        <v>2.6666666666666665</v>
      </c>
      <c r="O11" s="83"/>
      <c r="P11" s="83"/>
      <c r="Q11" s="77"/>
    </row>
    <row r="12" spans="1:19" ht="33.75" customHeight="1">
      <c r="A12" s="161" t="s">
        <v>59</v>
      </c>
      <c r="B12" s="161"/>
      <c r="C12" s="161"/>
      <c r="D12" s="117">
        <f>SUM(D4:D11)</f>
        <v>17442.03</v>
      </c>
      <c r="E12" s="117">
        <f>SUM(E4:E11)</f>
        <v>353</v>
      </c>
      <c r="F12" s="117">
        <f>SUM(F4:F11)</f>
        <v>57</v>
      </c>
      <c r="G12" s="45">
        <f>G11+G10+G9+G7+G6+G5+G4</f>
        <v>47</v>
      </c>
      <c r="H12" s="45">
        <f t="shared" ref="H12:M12" si="1">H11+H10+H9+H7+H6+H5+H4</f>
        <v>46</v>
      </c>
      <c r="I12" s="45">
        <f t="shared" si="1"/>
        <v>43</v>
      </c>
      <c r="J12" s="45">
        <f t="shared" si="1"/>
        <v>41</v>
      </c>
      <c r="K12" s="45">
        <f t="shared" si="1"/>
        <v>41</v>
      </c>
      <c r="L12" s="45">
        <f>L11+L10+L9+L8+L7+L6+L5+L4</f>
        <v>44</v>
      </c>
      <c r="M12" s="45">
        <f t="shared" si="1"/>
        <v>36</v>
      </c>
      <c r="N12" s="119">
        <f>(G12+H12+I12+J12+K12+L12+M12)/6</f>
        <v>49.666666666666664</v>
      </c>
      <c r="O12" s="88"/>
      <c r="P12" s="88"/>
      <c r="Q12" s="87"/>
    </row>
    <row r="13" spans="1:19" ht="16.5" customHeight="1">
      <c r="A13" s="162" t="s">
        <v>60</v>
      </c>
      <c r="B13" s="162" t="s">
        <v>61</v>
      </c>
      <c r="C13" s="163"/>
      <c r="D13" s="114">
        <v>2564.33</v>
      </c>
      <c r="E13" s="114">
        <v>46</v>
      </c>
      <c r="F13" s="82">
        <v>5</v>
      </c>
      <c r="G13" s="114">
        <v>5</v>
      </c>
      <c r="H13" s="114">
        <v>5</v>
      </c>
      <c r="I13" s="89">
        <v>5</v>
      </c>
      <c r="J13" s="89">
        <v>5</v>
      </c>
      <c r="K13" s="89">
        <v>5</v>
      </c>
      <c r="L13" s="89">
        <v>5</v>
      </c>
      <c r="M13" s="114">
        <v>5</v>
      </c>
      <c r="N13" s="118">
        <f t="shared" si="0"/>
        <v>5</v>
      </c>
      <c r="O13" s="88"/>
      <c r="P13" s="88"/>
      <c r="Q13" s="77"/>
    </row>
    <row r="14" spans="1:19" ht="16.5" customHeight="1">
      <c r="A14" s="163"/>
      <c r="B14" s="162" t="s">
        <v>62</v>
      </c>
      <c r="C14" s="163"/>
      <c r="D14" s="114">
        <v>2454.2600000000002</v>
      </c>
      <c r="E14" s="114">
        <v>79</v>
      </c>
      <c r="F14" s="82">
        <v>0</v>
      </c>
      <c r="G14" s="114">
        <v>0</v>
      </c>
      <c r="H14" s="114">
        <v>0</v>
      </c>
      <c r="I14" s="89">
        <v>0</v>
      </c>
      <c r="J14" s="89">
        <v>0</v>
      </c>
      <c r="K14" s="89">
        <v>0</v>
      </c>
      <c r="L14" s="89">
        <v>0</v>
      </c>
      <c r="M14" s="114">
        <v>0</v>
      </c>
      <c r="N14" s="118">
        <f t="shared" si="0"/>
        <v>0</v>
      </c>
      <c r="O14" s="81"/>
      <c r="P14" s="81"/>
      <c r="Q14" s="77"/>
    </row>
    <row r="15" spans="1:19" ht="16.5" customHeight="1">
      <c r="A15" s="163"/>
      <c r="B15" s="162" t="s">
        <v>63</v>
      </c>
      <c r="C15" s="163"/>
      <c r="D15" s="114">
        <v>4352.6400000000003</v>
      </c>
      <c r="E15" s="114">
        <v>114</v>
      </c>
      <c r="F15" s="82">
        <v>3</v>
      </c>
      <c r="G15" s="114">
        <v>3</v>
      </c>
      <c r="H15" s="114">
        <v>3</v>
      </c>
      <c r="I15" s="89">
        <v>3</v>
      </c>
      <c r="J15" s="89">
        <v>3</v>
      </c>
      <c r="K15" s="89">
        <v>3</v>
      </c>
      <c r="L15" s="89">
        <v>3</v>
      </c>
      <c r="M15" s="114">
        <v>3</v>
      </c>
      <c r="N15" s="118">
        <f t="shared" si="0"/>
        <v>3</v>
      </c>
      <c r="O15" s="90"/>
      <c r="P15" s="91"/>
      <c r="Q15" s="77"/>
    </row>
    <row r="16" spans="1:19" ht="16.5" customHeight="1">
      <c r="A16" s="163"/>
      <c r="B16" s="162" t="s">
        <v>64</v>
      </c>
      <c r="C16" s="163"/>
      <c r="D16" s="114">
        <v>1964.94</v>
      </c>
      <c r="E16" s="114">
        <v>36</v>
      </c>
      <c r="F16" s="82">
        <v>0</v>
      </c>
      <c r="G16" s="114">
        <v>0</v>
      </c>
      <c r="H16" s="114">
        <v>0</v>
      </c>
      <c r="I16" s="89">
        <v>0</v>
      </c>
      <c r="J16" s="89">
        <v>0</v>
      </c>
      <c r="K16" s="89">
        <v>0</v>
      </c>
      <c r="L16" s="89">
        <v>0</v>
      </c>
      <c r="M16" s="114">
        <v>0</v>
      </c>
      <c r="N16" s="118">
        <f t="shared" si="0"/>
        <v>0</v>
      </c>
      <c r="O16" s="83"/>
      <c r="P16" s="83"/>
      <c r="Q16" s="77"/>
    </row>
    <row r="17" spans="1:17" ht="16.5" customHeight="1">
      <c r="A17" s="163"/>
      <c r="B17" s="162" t="s">
        <v>65</v>
      </c>
      <c r="C17" s="163"/>
      <c r="D17" s="114">
        <v>3026.98</v>
      </c>
      <c r="E17" s="114">
        <v>63</v>
      </c>
      <c r="F17" s="82">
        <v>0</v>
      </c>
      <c r="G17" s="114">
        <v>0</v>
      </c>
      <c r="H17" s="114">
        <v>0</v>
      </c>
      <c r="I17" s="89">
        <v>0</v>
      </c>
      <c r="J17" s="89">
        <v>0</v>
      </c>
      <c r="K17" s="89">
        <v>0</v>
      </c>
      <c r="L17" s="89">
        <v>0</v>
      </c>
      <c r="M17" s="114">
        <v>0</v>
      </c>
      <c r="N17" s="118">
        <f t="shared" si="0"/>
        <v>0</v>
      </c>
      <c r="O17" s="88"/>
      <c r="P17" s="88"/>
      <c r="Q17" s="77"/>
    </row>
    <row r="18" spans="1:17" ht="16.5" customHeight="1">
      <c r="A18" s="163"/>
      <c r="B18" s="162" t="s">
        <v>66</v>
      </c>
      <c r="C18" s="163"/>
      <c r="D18" s="114">
        <v>1690.96</v>
      </c>
      <c r="E18" s="114">
        <v>30</v>
      </c>
      <c r="F18" s="82">
        <v>1</v>
      </c>
      <c r="G18" s="114">
        <v>1</v>
      </c>
      <c r="H18" s="114">
        <v>1</v>
      </c>
      <c r="I18" s="89">
        <v>1</v>
      </c>
      <c r="J18" s="89">
        <v>1</v>
      </c>
      <c r="K18" s="89">
        <v>1</v>
      </c>
      <c r="L18" s="89">
        <v>1</v>
      </c>
      <c r="M18" s="114">
        <v>0</v>
      </c>
      <c r="N18" s="118">
        <f t="shared" si="0"/>
        <v>1</v>
      </c>
      <c r="O18" s="83"/>
      <c r="P18" s="83"/>
      <c r="Q18" s="77"/>
    </row>
    <row r="19" spans="1:17" ht="16.5" customHeight="1">
      <c r="A19" s="163"/>
      <c r="B19" s="162" t="s">
        <v>67</v>
      </c>
      <c r="C19" s="163"/>
      <c r="D19" s="114">
        <v>2080.64</v>
      </c>
      <c r="E19" s="114">
        <v>36</v>
      </c>
      <c r="F19" s="82">
        <v>0</v>
      </c>
      <c r="G19" s="114">
        <v>0</v>
      </c>
      <c r="H19" s="114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118">
        <f t="shared" si="0"/>
        <v>0</v>
      </c>
      <c r="O19" s="88"/>
      <c r="P19" s="88"/>
      <c r="Q19" s="77"/>
    </row>
    <row r="20" spans="1:17" ht="32.25" customHeight="1">
      <c r="A20" s="161" t="s">
        <v>68</v>
      </c>
      <c r="B20" s="161"/>
      <c r="C20" s="161"/>
      <c r="D20" s="117">
        <f t="shared" ref="D20:F20" si="2">SUM(D13:D19)</f>
        <v>18134.75</v>
      </c>
      <c r="E20" s="45">
        <f t="shared" si="2"/>
        <v>404</v>
      </c>
      <c r="F20" s="45">
        <f t="shared" si="2"/>
        <v>9</v>
      </c>
      <c r="G20" s="45">
        <f t="shared" ref="G20:M20" si="3">SUM(G13:G19)</f>
        <v>9</v>
      </c>
      <c r="H20" s="45">
        <f t="shared" si="3"/>
        <v>9</v>
      </c>
      <c r="I20" s="45">
        <f t="shared" si="3"/>
        <v>9</v>
      </c>
      <c r="J20" s="45">
        <f t="shared" si="3"/>
        <v>9</v>
      </c>
      <c r="K20" s="45">
        <f t="shared" si="3"/>
        <v>9</v>
      </c>
      <c r="L20" s="45">
        <f t="shared" si="3"/>
        <v>9</v>
      </c>
      <c r="M20" s="45">
        <f t="shared" si="3"/>
        <v>8</v>
      </c>
      <c r="N20" s="119">
        <f>(G20+H20+I20+J20+K20+L20+M20)/6</f>
        <v>10.333333333333334</v>
      </c>
      <c r="O20" s="77"/>
      <c r="P20" s="77"/>
      <c r="Q20" s="90"/>
    </row>
    <row r="21" spans="1:17" ht="16.5" customHeight="1">
      <c r="A21" s="162" t="s">
        <v>69</v>
      </c>
      <c r="B21" s="162" t="s">
        <v>70</v>
      </c>
      <c r="C21" s="163"/>
      <c r="D21" s="114">
        <v>3132</v>
      </c>
      <c r="E21" s="114">
        <v>62</v>
      </c>
      <c r="F21" s="82">
        <v>0</v>
      </c>
      <c r="G21" s="114">
        <v>0</v>
      </c>
      <c r="H21" s="114">
        <v>3</v>
      </c>
      <c r="I21" s="7">
        <v>3</v>
      </c>
      <c r="J21" s="7">
        <v>1</v>
      </c>
      <c r="K21" s="7">
        <v>2</v>
      </c>
      <c r="L21" s="7">
        <v>2</v>
      </c>
      <c r="M21" s="7">
        <v>2</v>
      </c>
      <c r="N21" s="118">
        <f t="shared" si="0"/>
        <v>1.8333333333333333</v>
      </c>
      <c r="O21" s="87"/>
      <c r="P21" s="87"/>
      <c r="Q21" s="77"/>
    </row>
    <row r="22" spans="1:17" ht="16.5" customHeight="1">
      <c r="A22" s="163"/>
      <c r="B22" s="162" t="s">
        <v>71</v>
      </c>
      <c r="C22" s="163"/>
      <c r="D22" s="114">
        <v>2653</v>
      </c>
      <c r="E22" s="114">
        <v>64</v>
      </c>
      <c r="F22" s="82">
        <v>10</v>
      </c>
      <c r="G22" s="114">
        <v>13</v>
      </c>
      <c r="H22" s="114">
        <v>10</v>
      </c>
      <c r="I22" s="7">
        <v>10</v>
      </c>
      <c r="J22" s="7">
        <v>13</v>
      </c>
      <c r="K22" s="7">
        <v>14</v>
      </c>
      <c r="L22" s="7">
        <v>14</v>
      </c>
      <c r="M22" s="7">
        <v>10</v>
      </c>
      <c r="N22" s="118">
        <f t="shared" si="0"/>
        <v>12.333333333333334</v>
      </c>
      <c r="O22" s="88"/>
      <c r="P22" s="88"/>
      <c r="Q22" s="93"/>
    </row>
    <row r="23" spans="1:17" ht="16.5" customHeight="1">
      <c r="A23" s="163"/>
      <c r="B23" s="162" t="s">
        <v>72</v>
      </c>
      <c r="C23" s="163"/>
      <c r="D23" s="114">
        <v>4060</v>
      </c>
      <c r="E23" s="114">
        <v>80</v>
      </c>
      <c r="F23" s="82">
        <v>1</v>
      </c>
      <c r="G23" s="114">
        <v>1</v>
      </c>
      <c r="H23" s="114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118">
        <f t="shared" si="0"/>
        <v>1</v>
      </c>
      <c r="O23" s="88"/>
      <c r="P23" s="88"/>
      <c r="Q23" s="92"/>
    </row>
    <row r="24" spans="1:17" ht="16.5" customHeight="1">
      <c r="A24" s="163"/>
      <c r="B24" s="162" t="s">
        <v>73</v>
      </c>
      <c r="C24" s="163"/>
      <c r="D24" s="114">
        <v>3032</v>
      </c>
      <c r="E24" s="114">
        <v>63</v>
      </c>
      <c r="F24" s="82">
        <v>2</v>
      </c>
      <c r="G24" s="114">
        <v>2</v>
      </c>
      <c r="H24" s="114">
        <v>2</v>
      </c>
      <c r="I24" s="7">
        <v>2</v>
      </c>
      <c r="J24" s="7">
        <v>1</v>
      </c>
      <c r="K24" s="7">
        <v>1</v>
      </c>
      <c r="L24" s="7">
        <v>4</v>
      </c>
      <c r="M24" s="7">
        <v>4</v>
      </c>
      <c r="N24" s="118">
        <f t="shared" si="0"/>
        <v>2</v>
      </c>
      <c r="O24" s="81"/>
      <c r="P24" s="81"/>
      <c r="Q24" s="77"/>
    </row>
    <row r="25" spans="1:17" ht="36.75" customHeight="1">
      <c r="A25" s="161" t="s">
        <v>74</v>
      </c>
      <c r="B25" s="161"/>
      <c r="C25" s="161"/>
      <c r="D25" s="117">
        <f t="shared" ref="D25:M25" si="4">SUM(D21:D24)</f>
        <v>12877</v>
      </c>
      <c r="E25" s="45">
        <f t="shared" si="4"/>
        <v>269</v>
      </c>
      <c r="F25" s="86">
        <f t="shared" ref="F25" si="5">SUM(F21:F24)</f>
        <v>13</v>
      </c>
      <c r="G25" s="45">
        <f t="shared" si="4"/>
        <v>16</v>
      </c>
      <c r="H25" s="45">
        <f t="shared" si="4"/>
        <v>16</v>
      </c>
      <c r="I25" s="45">
        <f t="shared" si="4"/>
        <v>16</v>
      </c>
      <c r="J25" s="45">
        <f t="shared" si="4"/>
        <v>16</v>
      </c>
      <c r="K25" s="45">
        <f t="shared" si="4"/>
        <v>18</v>
      </c>
      <c r="L25" s="45">
        <f t="shared" si="4"/>
        <v>21</v>
      </c>
      <c r="M25" s="45">
        <f t="shared" si="4"/>
        <v>17</v>
      </c>
      <c r="N25" s="119">
        <f>(G25+H25+I25+J25+K25+L25+M25)/6</f>
        <v>20</v>
      </c>
      <c r="O25" s="90"/>
      <c r="P25" s="91"/>
      <c r="Q25" s="91"/>
    </row>
    <row r="26" spans="1:17" ht="16.05" customHeight="1">
      <c r="A26" s="162" t="s">
        <v>75</v>
      </c>
      <c r="B26" s="162" t="s">
        <v>76</v>
      </c>
      <c r="C26" s="163"/>
      <c r="D26" s="114">
        <v>3183</v>
      </c>
      <c r="E26" s="114">
        <v>64</v>
      </c>
      <c r="F26" s="82">
        <v>0</v>
      </c>
      <c r="G26" s="114">
        <v>0</v>
      </c>
      <c r="H26" s="114">
        <v>0</v>
      </c>
      <c r="I26" s="89">
        <v>0</v>
      </c>
      <c r="J26" s="89">
        <v>0</v>
      </c>
      <c r="K26" s="89">
        <v>0</v>
      </c>
      <c r="L26" s="89">
        <v>0</v>
      </c>
      <c r="M26" s="114">
        <v>0</v>
      </c>
      <c r="N26" s="118">
        <f t="shared" si="0"/>
        <v>0</v>
      </c>
      <c r="O26" s="83"/>
      <c r="P26" s="83"/>
      <c r="Q26" s="77"/>
    </row>
    <row r="27" spans="1:17" ht="16.5" customHeight="1">
      <c r="A27" s="163"/>
      <c r="B27" s="162" t="s">
        <v>77</v>
      </c>
      <c r="C27" s="163"/>
      <c r="D27" s="114">
        <v>3824</v>
      </c>
      <c r="E27" s="114">
        <v>79</v>
      </c>
      <c r="F27" s="82">
        <v>16</v>
      </c>
      <c r="G27" s="114">
        <v>16</v>
      </c>
      <c r="H27" s="114">
        <v>15</v>
      </c>
      <c r="I27" s="89">
        <v>15</v>
      </c>
      <c r="J27" s="89">
        <v>14</v>
      </c>
      <c r="K27" s="89">
        <v>14</v>
      </c>
      <c r="L27" s="89">
        <v>14</v>
      </c>
      <c r="M27" s="114">
        <v>14</v>
      </c>
      <c r="N27" s="118">
        <f t="shared" si="0"/>
        <v>14.666666666666666</v>
      </c>
      <c r="O27" s="88"/>
      <c r="P27" s="88"/>
      <c r="Q27" s="93"/>
    </row>
    <row r="28" spans="1:17" ht="16.5" customHeight="1">
      <c r="A28" s="163"/>
      <c r="B28" s="162" t="s">
        <v>78</v>
      </c>
      <c r="C28" s="163"/>
      <c r="D28" s="114">
        <v>3882</v>
      </c>
      <c r="E28" s="114">
        <v>68</v>
      </c>
      <c r="F28" s="82">
        <v>5</v>
      </c>
      <c r="G28" s="114">
        <v>5</v>
      </c>
      <c r="H28" s="114">
        <v>4</v>
      </c>
      <c r="I28" s="89">
        <v>5</v>
      </c>
      <c r="J28" s="89">
        <v>5</v>
      </c>
      <c r="K28" s="89">
        <v>4</v>
      </c>
      <c r="L28" s="89">
        <v>3</v>
      </c>
      <c r="M28" s="114">
        <v>3</v>
      </c>
      <c r="N28" s="118">
        <f t="shared" si="0"/>
        <v>4.333333333333333</v>
      </c>
      <c r="O28" s="83"/>
      <c r="P28" s="83"/>
      <c r="Q28" s="77"/>
    </row>
    <row r="29" spans="1:17" ht="16.5" customHeight="1">
      <c r="A29" s="163"/>
      <c r="B29" s="162" t="s">
        <v>79</v>
      </c>
      <c r="C29" s="163"/>
      <c r="D29" s="114">
        <v>3168</v>
      </c>
      <c r="E29" s="114">
        <v>59</v>
      </c>
      <c r="F29" s="82">
        <v>1</v>
      </c>
      <c r="G29" s="114">
        <v>1</v>
      </c>
      <c r="H29" s="114">
        <v>1</v>
      </c>
      <c r="I29" s="89">
        <v>1</v>
      </c>
      <c r="J29" s="89">
        <v>1</v>
      </c>
      <c r="K29" s="89">
        <v>1</v>
      </c>
      <c r="L29" s="89">
        <v>1</v>
      </c>
      <c r="M29" s="114">
        <v>1</v>
      </c>
      <c r="N29" s="118">
        <f t="shared" si="0"/>
        <v>1</v>
      </c>
      <c r="O29" s="88"/>
      <c r="P29" s="88"/>
      <c r="Q29" s="93"/>
    </row>
    <row r="30" spans="1:17" ht="16.5" customHeight="1">
      <c r="A30" s="163"/>
      <c r="B30" s="162" t="s">
        <v>80</v>
      </c>
      <c r="C30" s="163"/>
      <c r="D30" s="114">
        <v>1298</v>
      </c>
      <c r="E30" s="114">
        <v>22</v>
      </c>
      <c r="F30" s="82">
        <v>5</v>
      </c>
      <c r="G30" s="114">
        <v>5</v>
      </c>
      <c r="H30" s="114">
        <v>5</v>
      </c>
      <c r="I30" s="89">
        <v>5</v>
      </c>
      <c r="J30" s="89">
        <v>5</v>
      </c>
      <c r="K30" s="89">
        <v>5</v>
      </c>
      <c r="L30" s="89">
        <v>5</v>
      </c>
      <c r="M30" s="114">
        <v>5</v>
      </c>
      <c r="N30" s="118">
        <f t="shared" si="0"/>
        <v>5</v>
      </c>
      <c r="O30" s="77"/>
      <c r="P30" s="77"/>
      <c r="Q30" s="77"/>
    </row>
    <row r="31" spans="1:17" ht="31.5" customHeight="1">
      <c r="A31" s="161" t="s">
        <v>81</v>
      </c>
      <c r="B31" s="161"/>
      <c r="C31" s="161"/>
      <c r="D31" s="117">
        <f t="shared" ref="D31:M31" si="6">SUM(D26:D30)</f>
        <v>15355</v>
      </c>
      <c r="E31" s="75">
        <f t="shared" si="6"/>
        <v>292</v>
      </c>
      <c r="F31" s="86">
        <f t="shared" ref="F31" si="7">SUM(F26:F30)</f>
        <v>27</v>
      </c>
      <c r="G31" s="45">
        <f t="shared" si="6"/>
        <v>27</v>
      </c>
      <c r="H31" s="45">
        <f t="shared" si="6"/>
        <v>25</v>
      </c>
      <c r="I31" s="45">
        <f t="shared" si="6"/>
        <v>26</v>
      </c>
      <c r="J31" s="45">
        <f t="shared" si="6"/>
        <v>25</v>
      </c>
      <c r="K31" s="45">
        <f t="shared" si="6"/>
        <v>24</v>
      </c>
      <c r="L31" s="45">
        <f t="shared" si="6"/>
        <v>23</v>
      </c>
      <c r="M31" s="45">
        <f t="shared" si="6"/>
        <v>23</v>
      </c>
      <c r="N31" s="119">
        <f>(G31+H31+I31+J31+K31+L31+M31)/6</f>
        <v>28.833333333333332</v>
      </c>
      <c r="O31" s="87"/>
      <c r="P31" s="87"/>
      <c r="Q31" s="90"/>
    </row>
    <row r="32" spans="1:17" ht="36" customHeight="1">
      <c r="A32" s="161" t="s">
        <v>82</v>
      </c>
      <c r="B32" s="161"/>
      <c r="C32" s="161"/>
      <c r="D32" s="117">
        <f t="shared" ref="D32:M32" si="8">SUM(D31,D25,D20,D12)</f>
        <v>63808.78</v>
      </c>
      <c r="E32" s="117">
        <f t="shared" si="8"/>
        <v>1318</v>
      </c>
      <c r="F32" s="86">
        <f t="shared" si="8"/>
        <v>106</v>
      </c>
      <c r="G32" s="45">
        <f t="shared" si="8"/>
        <v>99</v>
      </c>
      <c r="H32" s="45">
        <f t="shared" si="8"/>
        <v>96</v>
      </c>
      <c r="I32" s="45">
        <f t="shared" si="8"/>
        <v>94</v>
      </c>
      <c r="J32" s="45">
        <f t="shared" si="8"/>
        <v>91</v>
      </c>
      <c r="K32" s="45">
        <f t="shared" si="8"/>
        <v>92</v>
      </c>
      <c r="L32" s="45">
        <f t="shared" si="8"/>
        <v>97</v>
      </c>
      <c r="M32" s="45">
        <f t="shared" si="8"/>
        <v>84</v>
      </c>
      <c r="N32" s="119">
        <f>(G32+H32+I32+J32+K32+L32+M32)/6</f>
        <v>108.83333333333333</v>
      </c>
      <c r="O32" s="87"/>
      <c r="P32" s="87"/>
      <c r="Q32" s="90"/>
    </row>
    <row r="33" spans="1:17" ht="15.75" customHeight="1">
      <c r="A33" s="77"/>
      <c r="B33" s="77"/>
      <c r="C33" s="94"/>
      <c r="D33" s="95"/>
      <c r="E33" s="94"/>
      <c r="F33" s="77"/>
      <c r="G33" s="94"/>
      <c r="H33" s="94"/>
      <c r="I33" s="94"/>
      <c r="J33" s="94"/>
      <c r="K33" s="94"/>
      <c r="L33" s="94"/>
      <c r="M33" s="94"/>
      <c r="N33" s="77"/>
      <c r="O33" s="77"/>
      <c r="P33" s="77"/>
      <c r="Q33" s="77"/>
    </row>
    <row r="34" spans="1:17" ht="15.75" customHeight="1">
      <c r="A34" s="77"/>
      <c r="B34" s="77"/>
      <c r="C34" s="94"/>
      <c r="D34" s="96"/>
      <c r="E34" s="77"/>
      <c r="F34" s="77"/>
      <c r="G34" s="77"/>
      <c r="H34" s="77"/>
      <c r="I34" s="77"/>
      <c r="J34" s="94"/>
      <c r="K34" s="94"/>
      <c r="L34" s="94"/>
      <c r="M34" s="94"/>
      <c r="N34" s="77"/>
      <c r="O34" s="77"/>
      <c r="P34" s="77"/>
      <c r="Q34" s="77"/>
    </row>
    <row r="35" spans="1:17" ht="15.75" customHeight="1">
      <c r="A35" s="77"/>
      <c r="B35" s="77"/>
      <c r="C35" s="94"/>
      <c r="D35" s="96"/>
      <c r="E35" s="77"/>
      <c r="F35" s="77"/>
      <c r="G35" s="77"/>
      <c r="H35" s="77"/>
      <c r="I35" s="77"/>
      <c r="J35" s="94"/>
      <c r="K35" s="94"/>
      <c r="L35" s="94"/>
      <c r="M35" s="94"/>
      <c r="N35" s="77"/>
      <c r="O35" s="77"/>
      <c r="P35" s="77"/>
      <c r="Q35" s="77"/>
    </row>
    <row r="36" spans="1:17" ht="15.75" customHeight="1">
      <c r="A36" s="77"/>
      <c r="B36" s="77"/>
      <c r="C36" s="94"/>
      <c r="D36" s="96"/>
      <c r="E36" s="77"/>
      <c r="F36" s="77"/>
      <c r="G36" s="77"/>
      <c r="H36" s="77"/>
      <c r="I36" s="77"/>
      <c r="J36" s="94"/>
      <c r="K36" s="94"/>
      <c r="L36" s="94"/>
      <c r="M36" s="94"/>
      <c r="N36" s="77"/>
      <c r="O36" s="77"/>
      <c r="P36" s="77"/>
      <c r="Q36" s="77"/>
    </row>
    <row r="37" spans="1:17" ht="15.75" customHeight="1">
      <c r="A37" s="77"/>
      <c r="B37" s="77"/>
      <c r="C37" s="94"/>
      <c r="D37" s="96"/>
      <c r="E37" s="77"/>
      <c r="F37" s="77"/>
      <c r="G37" s="77"/>
      <c r="H37" s="77"/>
      <c r="I37" s="77"/>
      <c r="J37" s="94"/>
      <c r="K37" s="94"/>
      <c r="L37" s="94"/>
      <c r="M37" s="94"/>
      <c r="N37" s="77"/>
      <c r="O37" s="77"/>
      <c r="P37" s="77"/>
      <c r="Q37" s="77"/>
    </row>
    <row r="38" spans="1:17" ht="15.75" customHeight="1">
      <c r="A38" s="77"/>
      <c r="B38" s="77"/>
      <c r="C38" s="94"/>
      <c r="D38" s="96"/>
      <c r="E38" s="77"/>
      <c r="F38" s="77"/>
      <c r="G38" s="77"/>
      <c r="H38" s="77"/>
      <c r="I38" s="77"/>
      <c r="J38" s="94"/>
      <c r="K38" s="94"/>
      <c r="L38" s="94"/>
      <c r="M38" s="94"/>
      <c r="N38" s="77"/>
      <c r="O38" s="77"/>
      <c r="P38" s="77"/>
      <c r="Q38" s="77"/>
    </row>
    <row r="39" spans="1:17" ht="15.75" customHeight="1">
      <c r="A39" s="77"/>
      <c r="B39" s="77"/>
      <c r="C39" s="94"/>
      <c r="D39" s="96"/>
      <c r="E39" s="77"/>
      <c r="F39" s="77"/>
      <c r="G39" s="77"/>
      <c r="H39" s="77"/>
      <c r="I39" s="77"/>
      <c r="J39" s="94"/>
      <c r="K39" s="94"/>
      <c r="L39" s="94"/>
      <c r="M39" s="94"/>
      <c r="N39" s="77"/>
      <c r="O39" s="77"/>
      <c r="P39" s="77"/>
      <c r="Q39" s="77"/>
    </row>
    <row r="40" spans="1:17" ht="15.75" customHeight="1">
      <c r="A40" s="77"/>
      <c r="B40" s="77"/>
      <c r="C40" s="94"/>
      <c r="D40" s="96"/>
      <c r="E40" s="77"/>
      <c r="F40" s="77"/>
      <c r="G40" s="77"/>
      <c r="H40" s="77"/>
      <c r="I40" s="77"/>
      <c r="J40" s="94"/>
      <c r="K40" s="94"/>
      <c r="L40" s="94"/>
      <c r="M40" s="94"/>
      <c r="N40" s="77"/>
      <c r="O40" s="77"/>
      <c r="P40" s="77"/>
      <c r="Q40" s="77"/>
    </row>
    <row r="41" spans="1:17" ht="15.75" customHeight="1">
      <c r="A41" s="77"/>
      <c r="B41" s="77"/>
      <c r="C41" s="94"/>
      <c r="D41" s="96"/>
      <c r="E41" s="77"/>
      <c r="F41" s="77"/>
      <c r="G41" s="77"/>
      <c r="H41" s="77"/>
      <c r="I41" s="77"/>
      <c r="J41" s="94"/>
      <c r="K41" s="94"/>
      <c r="L41" s="94"/>
      <c r="M41" s="94"/>
      <c r="N41" s="77"/>
      <c r="O41" s="77"/>
      <c r="P41" s="77"/>
      <c r="Q41" s="77"/>
    </row>
    <row r="42" spans="1:17" ht="15.75" customHeight="1">
      <c r="A42" s="77"/>
      <c r="B42" s="77"/>
      <c r="C42" s="94"/>
      <c r="D42" s="96"/>
      <c r="E42" s="77"/>
      <c r="F42" s="77"/>
      <c r="G42" s="77"/>
      <c r="H42" s="77"/>
      <c r="I42" s="77"/>
      <c r="J42" s="94"/>
      <c r="K42" s="94"/>
      <c r="L42" s="94"/>
      <c r="M42" s="94"/>
      <c r="N42" s="77"/>
      <c r="O42" s="77"/>
      <c r="P42" s="77"/>
      <c r="Q42" s="77"/>
    </row>
    <row r="43" spans="1:17" ht="15.75" customHeight="1">
      <c r="A43" s="77"/>
      <c r="B43" s="77"/>
      <c r="C43" s="94"/>
      <c r="D43" s="96"/>
      <c r="E43" s="77"/>
      <c r="F43" s="77"/>
      <c r="G43" s="77"/>
      <c r="H43" s="77"/>
      <c r="I43" s="77"/>
      <c r="J43" s="94"/>
      <c r="K43" s="94"/>
      <c r="L43" s="94"/>
      <c r="M43" s="94"/>
      <c r="N43" s="77"/>
      <c r="O43" s="77"/>
      <c r="P43" s="77"/>
      <c r="Q43" s="77"/>
    </row>
    <row r="44" spans="1:17" ht="15.75" customHeight="1">
      <c r="A44" s="77"/>
      <c r="B44" s="77"/>
      <c r="C44" s="94"/>
      <c r="D44" s="96"/>
      <c r="E44" s="77"/>
      <c r="F44" s="77"/>
      <c r="G44" s="77"/>
      <c r="H44" s="77"/>
      <c r="I44" s="77"/>
      <c r="J44" s="94"/>
      <c r="K44" s="94"/>
      <c r="L44" s="94"/>
      <c r="M44" s="94"/>
      <c r="N44" s="77"/>
      <c r="O44" s="77"/>
      <c r="P44" s="77"/>
      <c r="Q44" s="77"/>
    </row>
    <row r="45" spans="1:17" ht="15.75" customHeight="1">
      <c r="A45" s="77"/>
      <c r="B45" s="77"/>
      <c r="C45" s="94"/>
      <c r="D45" s="96"/>
      <c r="E45" s="77"/>
      <c r="F45" s="77"/>
      <c r="G45" s="77"/>
      <c r="H45" s="77"/>
      <c r="I45" s="77"/>
      <c r="J45" s="94"/>
      <c r="K45" s="94"/>
      <c r="L45" s="94"/>
      <c r="M45" s="94"/>
      <c r="N45" s="77"/>
      <c r="O45" s="77"/>
      <c r="P45" s="77"/>
      <c r="Q45" s="77"/>
    </row>
    <row r="46" spans="1:17" ht="15.75" customHeight="1">
      <c r="A46" s="77"/>
      <c r="B46" s="77"/>
      <c r="C46" s="94"/>
      <c r="D46" s="96"/>
      <c r="E46" s="77"/>
      <c r="F46" s="77"/>
      <c r="G46" s="77"/>
      <c r="H46" s="77"/>
      <c r="I46" s="77"/>
      <c r="J46" s="94"/>
      <c r="K46" s="94"/>
      <c r="L46" s="94"/>
      <c r="M46" s="94"/>
      <c r="N46" s="77"/>
      <c r="O46" s="77"/>
      <c r="P46" s="77"/>
      <c r="Q46" s="77"/>
    </row>
    <row r="47" spans="1:17" ht="15.75" customHeight="1">
      <c r="A47" s="77"/>
      <c r="B47" s="77"/>
      <c r="C47" s="94"/>
      <c r="D47" s="96"/>
      <c r="E47" s="77"/>
      <c r="F47" s="77"/>
      <c r="G47" s="77"/>
      <c r="H47" s="77"/>
      <c r="I47" s="77"/>
      <c r="J47" s="94"/>
      <c r="K47" s="94"/>
      <c r="L47" s="94"/>
      <c r="M47" s="94"/>
      <c r="N47" s="77"/>
      <c r="O47" s="77"/>
      <c r="P47" s="77"/>
      <c r="Q47" s="77"/>
    </row>
    <row r="48" spans="1:17" ht="15.75" customHeight="1">
      <c r="A48" s="77"/>
      <c r="B48" s="77"/>
      <c r="C48" s="94"/>
      <c r="D48" s="96"/>
      <c r="E48" s="77"/>
      <c r="F48" s="77"/>
      <c r="G48" s="77"/>
      <c r="H48" s="77"/>
      <c r="I48" s="77"/>
      <c r="J48" s="94"/>
      <c r="K48" s="94"/>
      <c r="L48" s="94"/>
      <c r="M48" s="94"/>
      <c r="N48" s="77"/>
      <c r="O48" s="77"/>
      <c r="P48" s="77"/>
      <c r="Q48" s="77"/>
    </row>
    <row r="49" spans="1:17" ht="15.75" customHeight="1">
      <c r="A49" s="77"/>
      <c r="B49" s="77"/>
      <c r="C49" s="94"/>
      <c r="D49" s="96"/>
      <c r="E49" s="77"/>
      <c r="F49" s="77"/>
      <c r="G49" s="77"/>
      <c r="H49" s="77"/>
      <c r="I49" s="77"/>
      <c r="J49" s="94"/>
      <c r="K49" s="94"/>
      <c r="L49" s="94"/>
      <c r="M49" s="94"/>
      <c r="N49" s="77"/>
      <c r="O49" s="77"/>
      <c r="P49" s="77"/>
      <c r="Q49" s="77"/>
    </row>
    <row r="50" spans="1:17" ht="15.75" customHeight="1">
      <c r="A50" s="77"/>
      <c r="B50" s="77"/>
      <c r="C50" s="94"/>
      <c r="D50" s="96"/>
      <c r="E50" s="77"/>
      <c r="F50" s="77"/>
      <c r="G50" s="77"/>
      <c r="H50" s="77"/>
      <c r="I50" s="77"/>
      <c r="J50" s="94"/>
      <c r="K50" s="94"/>
      <c r="L50" s="94"/>
      <c r="M50" s="94"/>
      <c r="N50" s="77"/>
      <c r="O50" s="77"/>
      <c r="P50" s="77"/>
      <c r="Q50" s="77"/>
    </row>
    <row r="51" spans="1:17" ht="15.75" customHeight="1">
      <c r="A51" s="77"/>
      <c r="B51" s="77"/>
      <c r="C51" s="94"/>
      <c r="D51" s="96"/>
      <c r="E51" s="77"/>
      <c r="F51" s="77"/>
      <c r="G51" s="77"/>
      <c r="H51" s="77"/>
      <c r="I51" s="77"/>
      <c r="J51" s="94"/>
      <c r="K51" s="94"/>
      <c r="L51" s="94"/>
      <c r="M51" s="94"/>
      <c r="N51" s="77"/>
      <c r="O51" s="77"/>
      <c r="P51" s="77"/>
      <c r="Q51" s="77"/>
    </row>
    <row r="52" spans="1:17" ht="15.75" customHeight="1">
      <c r="A52" s="77"/>
      <c r="B52" s="77"/>
      <c r="C52" s="94"/>
      <c r="D52" s="96"/>
      <c r="E52" s="77"/>
      <c r="F52" s="77"/>
      <c r="G52" s="77"/>
      <c r="H52" s="77"/>
      <c r="I52" s="77"/>
      <c r="J52" s="94"/>
      <c r="K52" s="94"/>
      <c r="L52" s="94"/>
      <c r="M52" s="94"/>
      <c r="N52" s="77"/>
      <c r="O52" s="77"/>
      <c r="P52" s="77"/>
      <c r="Q52" s="77"/>
    </row>
    <row r="53" spans="1:17" ht="15.75" customHeight="1">
      <c r="A53" s="77"/>
      <c r="B53" s="77"/>
      <c r="C53" s="94"/>
      <c r="D53" s="96"/>
      <c r="E53" s="77"/>
      <c r="F53" s="77"/>
      <c r="G53" s="77"/>
      <c r="H53" s="77"/>
      <c r="I53" s="77"/>
      <c r="J53" s="94"/>
      <c r="K53" s="94"/>
      <c r="L53" s="94"/>
      <c r="M53" s="94"/>
      <c r="N53" s="77"/>
      <c r="O53" s="77"/>
      <c r="P53" s="77"/>
      <c r="Q53" s="77"/>
    </row>
    <row r="54" spans="1:17" ht="15.75" customHeight="1">
      <c r="A54" s="77"/>
      <c r="B54" s="77"/>
      <c r="C54" s="94"/>
      <c r="D54" s="96"/>
      <c r="E54" s="77"/>
      <c r="F54" s="77"/>
      <c r="G54" s="77"/>
      <c r="H54" s="77"/>
      <c r="I54" s="77"/>
      <c r="J54" s="94"/>
      <c r="K54" s="94"/>
      <c r="L54" s="94"/>
      <c r="M54" s="94"/>
      <c r="N54" s="77"/>
      <c r="O54" s="77"/>
      <c r="P54" s="77"/>
      <c r="Q54" s="77"/>
    </row>
    <row r="55" spans="1:17" ht="15.75" customHeight="1">
      <c r="A55" s="77"/>
      <c r="B55" s="77"/>
      <c r="C55" s="94"/>
      <c r="D55" s="96"/>
      <c r="E55" s="77"/>
      <c r="F55" s="77"/>
      <c r="G55" s="77"/>
      <c r="H55" s="77"/>
      <c r="I55" s="77"/>
      <c r="J55" s="94"/>
      <c r="K55" s="94"/>
      <c r="L55" s="94"/>
      <c r="M55" s="94"/>
      <c r="N55" s="77"/>
      <c r="O55" s="77"/>
      <c r="P55" s="77"/>
      <c r="Q55" s="77"/>
    </row>
    <row r="56" spans="1:17" ht="15.75" customHeight="1">
      <c r="A56" s="77"/>
      <c r="B56" s="77"/>
      <c r="C56" s="94"/>
      <c r="D56" s="96"/>
      <c r="E56" s="77"/>
      <c r="F56" s="77"/>
      <c r="G56" s="77"/>
      <c r="H56" s="77"/>
      <c r="I56" s="77"/>
      <c r="J56" s="94"/>
      <c r="K56" s="94"/>
      <c r="L56" s="94"/>
      <c r="M56" s="94"/>
      <c r="N56" s="77"/>
      <c r="O56" s="77"/>
      <c r="P56" s="77"/>
      <c r="Q56" s="77"/>
    </row>
    <row r="57" spans="1:17" ht="15.75" customHeight="1">
      <c r="A57" s="77"/>
      <c r="B57" s="77"/>
      <c r="C57" s="94"/>
      <c r="D57" s="96"/>
      <c r="E57" s="77"/>
      <c r="F57" s="77"/>
      <c r="G57" s="77"/>
      <c r="H57" s="77"/>
      <c r="I57" s="77"/>
      <c r="J57" s="94"/>
      <c r="K57" s="94"/>
      <c r="L57" s="94"/>
      <c r="M57" s="94"/>
      <c r="N57" s="77"/>
      <c r="O57" s="77"/>
      <c r="P57" s="77"/>
      <c r="Q57" s="77"/>
    </row>
    <row r="58" spans="1:17" ht="15.75" customHeight="1">
      <c r="A58" s="77"/>
      <c r="B58" s="77"/>
      <c r="C58" s="94"/>
      <c r="D58" s="96"/>
      <c r="E58" s="77"/>
      <c r="F58" s="77"/>
      <c r="G58" s="77"/>
      <c r="H58" s="77"/>
      <c r="I58" s="77"/>
      <c r="J58" s="94"/>
      <c r="K58" s="94"/>
      <c r="L58" s="94"/>
      <c r="M58" s="94"/>
      <c r="N58" s="77"/>
      <c r="O58" s="77"/>
      <c r="P58" s="77"/>
      <c r="Q58" s="77"/>
    </row>
    <row r="59" spans="1:17" ht="15.75" customHeight="1">
      <c r="A59" s="77"/>
      <c r="B59" s="77"/>
      <c r="C59" s="94"/>
      <c r="D59" s="96"/>
      <c r="E59" s="77"/>
      <c r="F59" s="77"/>
      <c r="G59" s="77"/>
      <c r="H59" s="77"/>
      <c r="I59" s="77"/>
      <c r="J59" s="94"/>
      <c r="K59" s="94"/>
      <c r="L59" s="94"/>
      <c r="M59" s="94"/>
      <c r="N59" s="77"/>
      <c r="O59" s="77"/>
      <c r="P59" s="77"/>
      <c r="Q59" s="77"/>
    </row>
    <row r="60" spans="1:17" ht="15.75" customHeight="1">
      <c r="A60" s="77"/>
      <c r="B60" s="77"/>
      <c r="C60" s="94"/>
      <c r="D60" s="96"/>
      <c r="E60" s="77"/>
      <c r="F60" s="77"/>
      <c r="G60" s="77"/>
      <c r="H60" s="77"/>
      <c r="I60" s="77"/>
      <c r="J60" s="94"/>
      <c r="K60" s="94"/>
      <c r="L60" s="94"/>
      <c r="M60" s="94"/>
      <c r="N60" s="77"/>
      <c r="O60" s="77"/>
      <c r="P60" s="77"/>
      <c r="Q60" s="77"/>
    </row>
    <row r="61" spans="1:17" ht="15.75" customHeight="1">
      <c r="A61" s="77"/>
      <c r="B61" s="77"/>
      <c r="C61" s="94"/>
      <c r="D61" s="96"/>
      <c r="E61" s="77"/>
      <c r="F61" s="77"/>
      <c r="G61" s="77"/>
      <c r="H61" s="77"/>
      <c r="I61" s="77"/>
      <c r="J61" s="94"/>
      <c r="K61" s="94"/>
      <c r="L61" s="94"/>
      <c r="M61" s="94"/>
      <c r="N61" s="77"/>
      <c r="O61" s="77"/>
      <c r="P61" s="77"/>
      <c r="Q61" s="77"/>
    </row>
    <row r="62" spans="1:17" ht="15.75" customHeight="1">
      <c r="A62" s="77"/>
      <c r="B62" s="77"/>
      <c r="C62" s="94"/>
      <c r="D62" s="96"/>
      <c r="E62" s="77"/>
      <c r="F62" s="77"/>
      <c r="G62" s="77"/>
      <c r="H62" s="77"/>
      <c r="I62" s="77"/>
      <c r="J62" s="94"/>
      <c r="K62" s="94"/>
      <c r="L62" s="94"/>
      <c r="M62" s="94"/>
      <c r="N62" s="77"/>
      <c r="O62" s="77"/>
      <c r="P62" s="77"/>
      <c r="Q62" s="77"/>
    </row>
    <row r="63" spans="1:17" ht="15.75" customHeight="1">
      <c r="A63" s="77"/>
      <c r="B63" s="77"/>
      <c r="C63" s="94"/>
      <c r="D63" s="96"/>
      <c r="E63" s="77"/>
      <c r="F63" s="77"/>
      <c r="G63" s="77"/>
      <c r="H63" s="77"/>
      <c r="I63" s="77"/>
      <c r="J63" s="94"/>
      <c r="K63" s="94"/>
      <c r="L63" s="94"/>
      <c r="M63" s="94"/>
      <c r="N63" s="77"/>
      <c r="O63" s="77"/>
      <c r="P63" s="77"/>
      <c r="Q63" s="77"/>
    </row>
    <row r="64" spans="1:17" ht="15.75" customHeight="1">
      <c r="A64" s="77"/>
      <c r="B64" s="77"/>
      <c r="C64" s="94"/>
      <c r="D64" s="96"/>
      <c r="E64" s="77"/>
      <c r="F64" s="77"/>
      <c r="G64" s="77"/>
      <c r="H64" s="77"/>
      <c r="I64" s="77"/>
      <c r="J64" s="94"/>
      <c r="K64" s="94"/>
      <c r="L64" s="94"/>
      <c r="M64" s="94"/>
      <c r="N64" s="77"/>
      <c r="O64" s="77"/>
      <c r="P64" s="77"/>
      <c r="Q64" s="77"/>
    </row>
    <row r="65" spans="1:17" ht="15.75" customHeight="1">
      <c r="A65" s="77"/>
      <c r="B65" s="77"/>
      <c r="C65" s="94"/>
      <c r="D65" s="96"/>
      <c r="E65" s="77"/>
      <c r="F65" s="77"/>
      <c r="G65" s="77"/>
      <c r="H65" s="77"/>
      <c r="I65" s="77"/>
      <c r="J65" s="94"/>
      <c r="K65" s="94"/>
      <c r="L65" s="94"/>
      <c r="M65" s="94"/>
      <c r="N65" s="77"/>
      <c r="O65" s="77"/>
      <c r="P65" s="77"/>
      <c r="Q65" s="77"/>
    </row>
    <row r="66" spans="1:17" ht="15.75" customHeight="1">
      <c r="A66" s="77"/>
      <c r="B66" s="77"/>
      <c r="C66" s="94"/>
      <c r="D66" s="96"/>
      <c r="E66" s="77"/>
      <c r="F66" s="77"/>
      <c r="G66" s="77"/>
      <c r="H66" s="77"/>
      <c r="I66" s="77"/>
      <c r="J66" s="94"/>
      <c r="K66" s="94"/>
      <c r="L66" s="94"/>
      <c r="M66" s="94"/>
      <c r="N66" s="77"/>
      <c r="O66" s="77"/>
      <c r="P66" s="77"/>
      <c r="Q66" s="77"/>
    </row>
    <row r="67" spans="1:17" ht="15.75" customHeight="1">
      <c r="A67" s="77"/>
      <c r="B67" s="77"/>
      <c r="C67" s="94"/>
      <c r="D67" s="96"/>
      <c r="E67" s="77"/>
      <c r="F67" s="77"/>
      <c r="G67" s="77"/>
      <c r="H67" s="77"/>
      <c r="I67" s="77"/>
      <c r="J67" s="94"/>
      <c r="K67" s="94"/>
      <c r="L67" s="94"/>
      <c r="M67" s="94"/>
      <c r="N67" s="77"/>
      <c r="O67" s="77"/>
      <c r="P67" s="77"/>
      <c r="Q67" s="77"/>
    </row>
    <row r="68" spans="1:17" ht="15.75" customHeight="1">
      <c r="A68" s="77"/>
      <c r="B68" s="77"/>
      <c r="C68" s="94"/>
      <c r="D68" s="96"/>
      <c r="E68" s="77"/>
      <c r="F68" s="77"/>
      <c r="G68" s="77"/>
      <c r="H68" s="77"/>
      <c r="I68" s="77"/>
      <c r="J68" s="94"/>
      <c r="K68" s="94"/>
      <c r="L68" s="94"/>
      <c r="M68" s="94"/>
      <c r="N68" s="77"/>
      <c r="O68" s="77"/>
      <c r="P68" s="77"/>
      <c r="Q68" s="77"/>
    </row>
    <row r="69" spans="1:17" ht="15.75" customHeight="1">
      <c r="A69" s="77"/>
      <c r="B69" s="77"/>
      <c r="C69" s="94"/>
      <c r="D69" s="96"/>
      <c r="E69" s="77"/>
      <c r="F69" s="77"/>
      <c r="G69" s="77"/>
      <c r="H69" s="77"/>
      <c r="I69" s="77"/>
      <c r="J69" s="94"/>
      <c r="K69" s="94"/>
      <c r="L69" s="94"/>
      <c r="M69" s="94"/>
      <c r="N69" s="77"/>
      <c r="O69" s="77"/>
      <c r="P69" s="77"/>
      <c r="Q69" s="77"/>
    </row>
    <row r="70" spans="1:17" ht="15.75" customHeight="1">
      <c r="A70" s="77"/>
      <c r="B70" s="77"/>
      <c r="C70" s="94"/>
      <c r="D70" s="96"/>
      <c r="E70" s="77"/>
      <c r="F70" s="77"/>
      <c r="G70" s="77"/>
      <c r="H70" s="77"/>
      <c r="I70" s="77"/>
      <c r="J70" s="94"/>
      <c r="K70" s="94"/>
      <c r="L70" s="94"/>
      <c r="M70" s="94"/>
      <c r="N70" s="77"/>
      <c r="O70" s="77"/>
      <c r="P70" s="77"/>
      <c r="Q70" s="77"/>
    </row>
    <row r="71" spans="1:17" ht="15.75" customHeight="1">
      <c r="A71" s="77"/>
      <c r="B71" s="77"/>
      <c r="C71" s="94"/>
      <c r="D71" s="96"/>
      <c r="E71" s="77"/>
      <c r="F71" s="77"/>
      <c r="G71" s="77"/>
      <c r="H71" s="77"/>
      <c r="I71" s="77"/>
      <c r="J71" s="94"/>
      <c r="K71" s="94"/>
      <c r="L71" s="94"/>
      <c r="M71" s="94"/>
      <c r="N71" s="77"/>
      <c r="O71" s="77"/>
      <c r="P71" s="77"/>
      <c r="Q71" s="77"/>
    </row>
    <row r="72" spans="1:17" ht="15.75" customHeight="1">
      <c r="A72" s="77"/>
      <c r="B72" s="77"/>
      <c r="C72" s="94"/>
      <c r="D72" s="96"/>
      <c r="E72" s="77"/>
      <c r="F72" s="77"/>
      <c r="G72" s="77"/>
      <c r="H72" s="77"/>
      <c r="I72" s="77"/>
      <c r="J72" s="94"/>
      <c r="K72" s="94"/>
      <c r="L72" s="94"/>
      <c r="M72" s="94"/>
      <c r="N72" s="77"/>
      <c r="O72" s="77"/>
      <c r="P72" s="77"/>
      <c r="Q72" s="77"/>
    </row>
    <row r="73" spans="1:17" ht="15.75" customHeight="1">
      <c r="A73" s="77"/>
      <c r="B73" s="77"/>
      <c r="C73" s="94"/>
      <c r="D73" s="96"/>
      <c r="E73" s="77"/>
      <c r="F73" s="77"/>
      <c r="G73" s="77"/>
      <c r="H73" s="77"/>
      <c r="I73" s="77"/>
      <c r="J73" s="94"/>
      <c r="K73" s="94"/>
      <c r="L73" s="94"/>
      <c r="M73" s="94"/>
      <c r="N73" s="77"/>
      <c r="O73" s="77"/>
      <c r="P73" s="77"/>
      <c r="Q73" s="77"/>
    </row>
    <row r="74" spans="1:17" ht="15.75" customHeight="1">
      <c r="A74" s="77"/>
      <c r="B74" s="77"/>
      <c r="C74" s="94"/>
      <c r="D74" s="96"/>
      <c r="E74" s="77"/>
      <c r="F74" s="77"/>
      <c r="G74" s="77"/>
      <c r="H74" s="77"/>
      <c r="I74" s="77"/>
      <c r="J74" s="94"/>
      <c r="K74" s="94"/>
      <c r="L74" s="94"/>
      <c r="M74" s="94"/>
      <c r="N74" s="77"/>
      <c r="O74" s="77"/>
      <c r="P74" s="77"/>
      <c r="Q74" s="77"/>
    </row>
    <row r="75" spans="1:17" ht="15.75" customHeight="1">
      <c r="A75" s="77"/>
      <c r="B75" s="77"/>
      <c r="C75" s="94"/>
      <c r="D75" s="96"/>
      <c r="E75" s="77"/>
      <c r="F75" s="77"/>
      <c r="G75" s="77"/>
      <c r="H75" s="77"/>
      <c r="I75" s="77"/>
      <c r="J75" s="94"/>
      <c r="K75" s="94"/>
      <c r="L75" s="94"/>
      <c r="M75" s="94"/>
      <c r="N75" s="77"/>
      <c r="O75" s="77"/>
      <c r="P75" s="77"/>
      <c r="Q75" s="77"/>
    </row>
    <row r="76" spans="1:17" ht="15.75" customHeight="1">
      <c r="A76" s="77"/>
      <c r="B76" s="77"/>
      <c r="C76" s="94"/>
      <c r="D76" s="96"/>
      <c r="E76" s="77"/>
      <c r="F76" s="77"/>
      <c r="G76" s="77"/>
      <c r="H76" s="77"/>
      <c r="I76" s="77"/>
      <c r="J76" s="94"/>
      <c r="K76" s="94"/>
      <c r="L76" s="94"/>
      <c r="M76" s="94"/>
      <c r="N76" s="77"/>
      <c r="O76" s="77"/>
      <c r="P76" s="77"/>
      <c r="Q76" s="77"/>
    </row>
    <row r="77" spans="1:17" ht="15.75" customHeight="1">
      <c r="A77" s="77"/>
      <c r="B77" s="77"/>
      <c r="C77" s="94"/>
      <c r="D77" s="96"/>
      <c r="E77" s="77"/>
      <c r="F77" s="77"/>
      <c r="G77" s="77"/>
      <c r="H77" s="77"/>
      <c r="I77" s="77"/>
      <c r="J77" s="94"/>
      <c r="K77" s="94"/>
      <c r="L77" s="94"/>
      <c r="M77" s="94"/>
      <c r="N77" s="77"/>
      <c r="O77" s="77"/>
      <c r="P77" s="77"/>
      <c r="Q77" s="77"/>
    </row>
    <row r="78" spans="1:17" ht="15.75" customHeight="1">
      <c r="A78" s="77"/>
      <c r="B78" s="77"/>
      <c r="C78" s="94"/>
      <c r="D78" s="96"/>
      <c r="E78" s="77"/>
      <c r="F78" s="77"/>
      <c r="G78" s="77"/>
      <c r="H78" s="77"/>
      <c r="I78" s="77"/>
      <c r="J78" s="94"/>
      <c r="K78" s="94"/>
      <c r="L78" s="94"/>
      <c r="M78" s="94"/>
      <c r="N78" s="77"/>
      <c r="O78" s="77"/>
      <c r="P78" s="77"/>
      <c r="Q78" s="77"/>
    </row>
    <row r="79" spans="1:17" ht="15.75" customHeight="1">
      <c r="A79" s="77"/>
      <c r="B79" s="77"/>
      <c r="C79" s="94"/>
      <c r="D79" s="96"/>
      <c r="E79" s="77"/>
      <c r="F79" s="77"/>
      <c r="G79" s="77"/>
      <c r="H79" s="77"/>
      <c r="I79" s="77"/>
      <c r="J79" s="94"/>
      <c r="K79" s="94"/>
      <c r="L79" s="94"/>
      <c r="M79" s="94"/>
      <c r="N79" s="77"/>
      <c r="O79" s="77"/>
      <c r="P79" s="77"/>
      <c r="Q79" s="77"/>
    </row>
    <row r="80" spans="1:17" ht="15.75" customHeight="1">
      <c r="A80" s="77"/>
      <c r="B80" s="77"/>
      <c r="C80" s="94"/>
      <c r="D80" s="96"/>
      <c r="E80" s="77"/>
      <c r="F80" s="77"/>
      <c r="G80" s="77"/>
      <c r="H80" s="77"/>
      <c r="I80" s="77"/>
      <c r="J80" s="94"/>
      <c r="K80" s="94"/>
      <c r="L80" s="94"/>
      <c r="M80" s="94"/>
      <c r="N80" s="77"/>
      <c r="O80" s="77"/>
      <c r="P80" s="77"/>
      <c r="Q80" s="77"/>
    </row>
    <row r="81" spans="1:17" ht="15.75" customHeight="1">
      <c r="A81" s="77"/>
      <c r="B81" s="77"/>
      <c r="C81" s="94"/>
      <c r="D81" s="96"/>
      <c r="E81" s="77"/>
      <c r="F81" s="77"/>
      <c r="G81" s="77"/>
      <c r="H81" s="77"/>
      <c r="I81" s="77"/>
      <c r="J81" s="94"/>
      <c r="K81" s="94"/>
      <c r="L81" s="94"/>
      <c r="M81" s="94"/>
      <c r="N81" s="77"/>
      <c r="O81" s="77"/>
      <c r="P81" s="77"/>
      <c r="Q81" s="77"/>
    </row>
    <row r="82" spans="1:17" ht="15.75" customHeight="1">
      <c r="A82" s="77"/>
      <c r="B82" s="77"/>
      <c r="C82" s="94"/>
      <c r="D82" s="96"/>
      <c r="E82" s="77"/>
      <c r="F82" s="77"/>
      <c r="G82" s="77"/>
      <c r="H82" s="77"/>
      <c r="I82" s="77"/>
      <c r="J82" s="94"/>
      <c r="K82" s="94"/>
      <c r="L82" s="94"/>
      <c r="M82" s="94"/>
      <c r="N82" s="77"/>
      <c r="O82" s="77"/>
      <c r="P82" s="77"/>
      <c r="Q82" s="77"/>
    </row>
    <row r="83" spans="1:17" ht="15.75" customHeight="1">
      <c r="A83" s="77"/>
      <c r="B83" s="77"/>
      <c r="C83" s="94"/>
      <c r="D83" s="96"/>
      <c r="E83" s="77"/>
      <c r="F83" s="77"/>
      <c r="G83" s="77"/>
      <c r="H83" s="77"/>
      <c r="I83" s="77"/>
      <c r="J83" s="94"/>
      <c r="K83" s="94"/>
      <c r="L83" s="94"/>
      <c r="M83" s="94"/>
      <c r="N83" s="77"/>
      <c r="O83" s="77"/>
      <c r="P83" s="77"/>
      <c r="Q83" s="77"/>
    </row>
    <row r="84" spans="1:17" ht="15.75" customHeight="1">
      <c r="A84" s="77"/>
      <c r="B84" s="77"/>
      <c r="C84" s="94"/>
      <c r="D84" s="96"/>
      <c r="E84" s="77"/>
      <c r="F84" s="77"/>
      <c r="G84" s="77"/>
      <c r="H84" s="77"/>
      <c r="I84" s="77"/>
      <c r="J84" s="94"/>
      <c r="K84" s="94"/>
      <c r="L84" s="94"/>
      <c r="M84" s="94"/>
      <c r="N84" s="77"/>
      <c r="O84" s="77"/>
      <c r="P84" s="77"/>
      <c r="Q84" s="77"/>
    </row>
    <row r="85" spans="1:17" ht="15.75" customHeight="1">
      <c r="A85" s="77"/>
      <c r="B85" s="77"/>
      <c r="C85" s="94"/>
      <c r="D85" s="96"/>
      <c r="E85" s="77"/>
      <c r="F85" s="77"/>
      <c r="G85" s="77"/>
      <c r="H85" s="77"/>
      <c r="I85" s="77"/>
      <c r="J85" s="94"/>
      <c r="K85" s="94"/>
      <c r="L85" s="94"/>
      <c r="M85" s="94"/>
      <c r="N85" s="77"/>
      <c r="O85" s="77"/>
      <c r="P85" s="77"/>
      <c r="Q85" s="77"/>
    </row>
    <row r="86" spans="1:17" ht="15.75" customHeight="1">
      <c r="A86" s="77"/>
      <c r="B86" s="77"/>
      <c r="C86" s="94"/>
      <c r="D86" s="96"/>
      <c r="E86" s="77"/>
      <c r="F86" s="77"/>
      <c r="G86" s="77"/>
      <c r="H86" s="77"/>
      <c r="I86" s="77"/>
      <c r="J86" s="94"/>
      <c r="K86" s="94"/>
      <c r="L86" s="94"/>
      <c r="M86" s="94"/>
      <c r="N86" s="77"/>
      <c r="O86" s="77"/>
      <c r="P86" s="77"/>
      <c r="Q86" s="77"/>
    </row>
    <row r="87" spans="1:17" ht="15.75" customHeight="1">
      <c r="A87" s="77"/>
      <c r="B87" s="77"/>
      <c r="C87" s="94"/>
      <c r="D87" s="96"/>
      <c r="E87" s="77"/>
      <c r="F87" s="77"/>
      <c r="G87" s="77"/>
      <c r="H87" s="77"/>
      <c r="I87" s="77"/>
      <c r="J87" s="94"/>
      <c r="K87" s="94"/>
      <c r="L87" s="94"/>
      <c r="M87" s="94"/>
      <c r="N87" s="77"/>
      <c r="O87" s="77"/>
      <c r="P87" s="77"/>
      <c r="Q87" s="77"/>
    </row>
    <row r="88" spans="1:17" ht="15.75" customHeight="1">
      <c r="A88" s="77"/>
      <c r="B88" s="77"/>
      <c r="C88" s="94"/>
      <c r="D88" s="96"/>
      <c r="E88" s="77"/>
      <c r="F88" s="77"/>
      <c r="G88" s="77"/>
      <c r="H88" s="77"/>
      <c r="I88" s="77"/>
      <c r="J88" s="94"/>
      <c r="K88" s="94"/>
      <c r="L88" s="94"/>
      <c r="M88" s="94"/>
      <c r="N88" s="77"/>
      <c r="O88" s="77"/>
      <c r="P88" s="77"/>
      <c r="Q88" s="77"/>
    </row>
    <row r="89" spans="1:17" ht="15.75" customHeight="1">
      <c r="A89" s="77"/>
      <c r="B89" s="77"/>
      <c r="C89" s="94"/>
      <c r="D89" s="96"/>
      <c r="E89" s="77"/>
      <c r="F89" s="77"/>
      <c r="G89" s="77"/>
      <c r="H89" s="77"/>
      <c r="I89" s="77"/>
      <c r="J89" s="94"/>
      <c r="K89" s="94"/>
      <c r="L89" s="94"/>
      <c r="M89" s="94"/>
      <c r="N89" s="77"/>
      <c r="O89" s="77"/>
      <c r="P89" s="77"/>
      <c r="Q89" s="77"/>
    </row>
    <row r="90" spans="1:17" ht="15.75" customHeight="1">
      <c r="A90" s="77"/>
      <c r="B90" s="77"/>
      <c r="C90" s="94"/>
      <c r="D90" s="96"/>
      <c r="E90" s="77"/>
      <c r="F90" s="77"/>
      <c r="G90" s="77"/>
      <c r="H90" s="77"/>
      <c r="I90" s="77"/>
      <c r="J90" s="94"/>
      <c r="K90" s="94"/>
      <c r="L90" s="94"/>
      <c r="M90" s="94"/>
      <c r="N90" s="77"/>
      <c r="O90" s="77"/>
      <c r="P90" s="77"/>
      <c r="Q90" s="77"/>
    </row>
    <row r="91" spans="1:17" ht="15.75" customHeight="1">
      <c r="A91" s="77"/>
      <c r="B91" s="77"/>
      <c r="C91" s="94"/>
      <c r="D91" s="96"/>
      <c r="E91" s="77"/>
      <c r="F91" s="77"/>
      <c r="G91" s="77"/>
      <c r="H91" s="77"/>
      <c r="I91" s="77"/>
      <c r="J91" s="94"/>
      <c r="K91" s="94"/>
      <c r="L91" s="94"/>
      <c r="M91" s="94"/>
      <c r="N91" s="77"/>
      <c r="O91" s="77"/>
      <c r="P91" s="77"/>
      <c r="Q91" s="77"/>
    </row>
    <row r="92" spans="1:17" ht="15.75" customHeight="1">
      <c r="A92" s="77"/>
      <c r="B92" s="77"/>
      <c r="C92" s="94"/>
      <c r="D92" s="96"/>
      <c r="E92" s="77"/>
      <c r="F92" s="77"/>
      <c r="G92" s="77"/>
      <c r="H92" s="77"/>
      <c r="I92" s="77"/>
      <c r="J92" s="94"/>
      <c r="K92" s="94"/>
      <c r="L92" s="94"/>
      <c r="M92" s="94"/>
      <c r="N92" s="77"/>
      <c r="O92" s="77"/>
      <c r="P92" s="77"/>
      <c r="Q92" s="77"/>
    </row>
    <row r="93" spans="1:17" ht="15.75" customHeight="1">
      <c r="A93" s="77"/>
      <c r="B93" s="77"/>
      <c r="C93" s="94"/>
      <c r="D93" s="96"/>
      <c r="E93" s="77"/>
      <c r="F93" s="77"/>
      <c r="G93" s="77"/>
      <c r="H93" s="77"/>
      <c r="I93" s="77"/>
      <c r="J93" s="94"/>
      <c r="K93" s="94"/>
      <c r="L93" s="94"/>
      <c r="M93" s="94"/>
      <c r="N93" s="77"/>
      <c r="O93" s="77"/>
      <c r="P93" s="77"/>
      <c r="Q93" s="77"/>
    </row>
    <row r="94" spans="1:17" ht="15.75" customHeight="1">
      <c r="A94" s="77"/>
      <c r="B94" s="77"/>
      <c r="C94" s="94"/>
      <c r="D94" s="96"/>
      <c r="E94" s="77"/>
      <c r="F94" s="77"/>
      <c r="G94" s="77"/>
      <c r="H94" s="77"/>
      <c r="I94" s="77"/>
      <c r="J94" s="94"/>
      <c r="K94" s="94"/>
      <c r="L94" s="94"/>
      <c r="M94" s="94"/>
      <c r="N94" s="77"/>
      <c r="O94" s="77"/>
      <c r="P94" s="77"/>
      <c r="Q94" s="77"/>
    </row>
    <row r="95" spans="1:17" ht="15.75" customHeight="1">
      <c r="A95" s="77"/>
      <c r="B95" s="77"/>
      <c r="C95" s="94"/>
      <c r="D95" s="96"/>
      <c r="E95" s="77"/>
      <c r="F95" s="77"/>
      <c r="G95" s="77"/>
      <c r="H95" s="77"/>
      <c r="I95" s="77"/>
      <c r="J95" s="94"/>
      <c r="K95" s="94"/>
      <c r="L95" s="94"/>
      <c r="M95" s="94"/>
      <c r="N95" s="77"/>
      <c r="O95" s="77"/>
      <c r="P95" s="77"/>
      <c r="Q95" s="77"/>
    </row>
    <row r="96" spans="1:17" ht="15.75" customHeight="1">
      <c r="A96" s="77"/>
      <c r="B96" s="77"/>
      <c r="C96" s="94"/>
      <c r="D96" s="96"/>
      <c r="E96" s="77"/>
      <c r="F96" s="77"/>
      <c r="G96" s="77"/>
      <c r="H96" s="77"/>
      <c r="I96" s="77"/>
      <c r="J96" s="94"/>
      <c r="K96" s="94"/>
      <c r="L96" s="94"/>
      <c r="M96" s="94"/>
      <c r="N96" s="77"/>
      <c r="O96" s="77"/>
      <c r="P96" s="77"/>
      <c r="Q96" s="77"/>
    </row>
    <row r="97" spans="1:17" ht="15.75" customHeight="1">
      <c r="A97" s="77"/>
      <c r="B97" s="77"/>
      <c r="C97" s="94"/>
      <c r="D97" s="96"/>
      <c r="E97" s="77"/>
      <c r="F97" s="77"/>
      <c r="G97" s="77"/>
      <c r="H97" s="77"/>
      <c r="I97" s="77"/>
      <c r="J97" s="94"/>
      <c r="K97" s="94"/>
      <c r="L97" s="94"/>
      <c r="M97" s="94"/>
      <c r="N97" s="77"/>
      <c r="O97" s="77"/>
      <c r="P97" s="77"/>
      <c r="Q97" s="77"/>
    </row>
    <row r="98" spans="1:17" ht="15.75" customHeight="1">
      <c r="A98" s="77"/>
      <c r="B98" s="77"/>
      <c r="C98" s="94"/>
      <c r="D98" s="96"/>
      <c r="E98" s="77"/>
      <c r="F98" s="77"/>
      <c r="G98" s="77"/>
      <c r="H98" s="77"/>
      <c r="I98" s="77"/>
      <c r="J98" s="94"/>
      <c r="K98" s="94"/>
      <c r="L98" s="94"/>
      <c r="M98" s="94"/>
      <c r="N98" s="77"/>
      <c r="O98" s="77"/>
      <c r="P98" s="77"/>
      <c r="Q98" s="77"/>
    </row>
    <row r="99" spans="1:17" ht="15.75" customHeight="1">
      <c r="A99" s="77"/>
      <c r="B99" s="77"/>
      <c r="C99" s="94"/>
      <c r="D99" s="96"/>
      <c r="E99" s="77"/>
      <c r="F99" s="77"/>
      <c r="G99" s="77"/>
      <c r="H99" s="77"/>
      <c r="I99" s="77"/>
      <c r="J99" s="94"/>
      <c r="K99" s="94"/>
      <c r="L99" s="94"/>
      <c r="M99" s="94"/>
      <c r="N99" s="77"/>
      <c r="O99" s="77"/>
      <c r="P99" s="77"/>
      <c r="Q99" s="77"/>
    </row>
    <row r="100" spans="1:17" ht="15.75" customHeight="1">
      <c r="A100" s="77"/>
      <c r="B100" s="77"/>
      <c r="C100" s="94"/>
      <c r="D100" s="96"/>
      <c r="E100" s="77"/>
      <c r="F100" s="77"/>
      <c r="G100" s="77"/>
      <c r="H100" s="77"/>
      <c r="I100" s="77"/>
      <c r="J100" s="94"/>
      <c r="K100" s="94"/>
      <c r="L100" s="94"/>
      <c r="M100" s="94"/>
      <c r="N100" s="77"/>
      <c r="O100" s="77"/>
      <c r="P100" s="77"/>
      <c r="Q100" s="77"/>
    </row>
    <row r="101" spans="1:17" ht="15.75" customHeight="1">
      <c r="A101" s="77"/>
      <c r="B101" s="77"/>
      <c r="C101" s="94"/>
      <c r="D101" s="96"/>
      <c r="E101" s="77"/>
      <c r="G101" s="77"/>
      <c r="H101" s="77"/>
      <c r="I101" s="77"/>
      <c r="J101" s="94"/>
      <c r="K101" s="94"/>
      <c r="L101" s="94"/>
      <c r="M101" s="94"/>
      <c r="N101" s="77"/>
      <c r="O101" s="77"/>
      <c r="P101" s="77"/>
      <c r="Q101" s="77"/>
    </row>
  </sheetData>
  <mergeCells count="46">
    <mergeCell ref="B2:C3"/>
    <mergeCell ref="D2:D3"/>
    <mergeCell ref="E2:E3"/>
    <mergeCell ref="A1:N1"/>
    <mergeCell ref="B10:B11"/>
    <mergeCell ref="F2:N2"/>
    <mergeCell ref="Q2:S2"/>
    <mergeCell ref="A4:A11"/>
    <mergeCell ref="B4:C4"/>
    <mergeCell ref="B5:C5"/>
    <mergeCell ref="B6:C6"/>
    <mergeCell ref="B7:B8"/>
    <mergeCell ref="D7:D8"/>
    <mergeCell ref="E7:E8"/>
    <mergeCell ref="G7:G8"/>
    <mergeCell ref="H7:H8"/>
    <mergeCell ref="I7:I8"/>
    <mergeCell ref="J7:J8"/>
    <mergeCell ref="K7:K8"/>
    <mergeCell ref="B9:C9"/>
    <mergeCell ref="A2:A3"/>
    <mergeCell ref="F7:F8"/>
    <mergeCell ref="B24:C24"/>
    <mergeCell ref="A12:C12"/>
    <mergeCell ref="A13:A19"/>
    <mergeCell ref="B13:C13"/>
    <mergeCell ref="B14:C14"/>
    <mergeCell ref="B15:C15"/>
    <mergeCell ref="B16:C16"/>
    <mergeCell ref="B17:C17"/>
    <mergeCell ref="B18:C18"/>
    <mergeCell ref="B19:C19"/>
    <mergeCell ref="A20:C20"/>
    <mergeCell ref="A21:A24"/>
    <mergeCell ref="B21:C21"/>
    <mergeCell ref="B22:C22"/>
    <mergeCell ref="B23:C23"/>
    <mergeCell ref="A31:C31"/>
    <mergeCell ref="A32:C32"/>
    <mergeCell ref="A25:C25"/>
    <mergeCell ref="A26:A30"/>
    <mergeCell ref="B26:C26"/>
    <mergeCell ref="B27:C27"/>
    <mergeCell ref="B28:C28"/>
    <mergeCell ref="B29:C29"/>
    <mergeCell ref="B30:C30"/>
  </mergeCells>
  <pageMargins left="0.7" right="0.7" top="0.75" bottom="0.75" header="0.3" footer="0.3"/>
  <pageSetup paperSize="9" scale="64" orientation="landscape" verticalDpi="0" r:id="rId1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1E58-68ED-9441-82F6-D30C087CBDF1}">
  <sheetPr>
    <pageSetUpPr fitToPage="1"/>
  </sheetPr>
  <dimension ref="A1:S86"/>
  <sheetViews>
    <sheetView tabSelected="1" view="pageBreakPreview" zoomScale="55" zoomScaleNormal="75" zoomScaleSheetLayoutView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65" sqref="K65:K68"/>
    </sheetView>
  </sheetViews>
  <sheetFormatPr defaultColWidth="11.44140625" defaultRowHeight="15.6"/>
  <cols>
    <col min="1" max="1" width="10" style="42" customWidth="1"/>
    <col min="2" max="2" width="20.77734375" style="42" customWidth="1"/>
    <col min="3" max="3" width="11.6640625" style="43" customWidth="1"/>
    <col min="4" max="4" width="27.77734375" style="35" customWidth="1"/>
    <col min="5" max="5" width="17.77734375" style="35" customWidth="1"/>
    <col min="6" max="6" width="14.6640625" style="98" customWidth="1"/>
    <col min="7" max="7" width="16.6640625" style="98" customWidth="1"/>
    <col min="8" max="8" width="17.33203125" style="35" customWidth="1"/>
    <col min="9" max="9" width="14.6640625" style="37" customWidth="1"/>
    <col min="10" max="10" width="18.6640625" style="35" customWidth="1"/>
    <col min="11" max="11" width="16.33203125" style="35" customWidth="1"/>
    <col min="12" max="12" width="16.33203125" style="37" customWidth="1"/>
    <col min="13" max="13" width="20" style="35" customWidth="1"/>
    <col min="14" max="16384" width="11.44140625" style="35"/>
  </cols>
  <sheetData>
    <row r="1" spans="1:17" ht="16.05" customHeight="1">
      <c r="A1" s="189" t="s">
        <v>99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7" s="98" customFormat="1" ht="69.599999999999994" customHeight="1">
      <c r="A2" s="15" t="s">
        <v>38</v>
      </c>
      <c r="B2" s="15" t="s">
        <v>100</v>
      </c>
      <c r="C2" s="15" t="s">
        <v>101</v>
      </c>
      <c r="D2" s="15" t="s">
        <v>102</v>
      </c>
      <c r="E2" s="15" t="s">
        <v>83</v>
      </c>
      <c r="F2" s="15" t="s">
        <v>103</v>
      </c>
      <c r="G2" s="15" t="s">
        <v>104</v>
      </c>
      <c r="H2" s="97" t="s">
        <v>105</v>
      </c>
      <c r="I2" s="10" t="s">
        <v>106</v>
      </c>
      <c r="J2" s="97" t="s">
        <v>155</v>
      </c>
      <c r="K2" s="15" t="s">
        <v>107</v>
      </c>
      <c r="L2" s="10" t="s">
        <v>108</v>
      </c>
      <c r="M2" s="15" t="s">
        <v>153</v>
      </c>
    </row>
    <row r="3" spans="1:17" s="98" customFormat="1" ht="13.95" customHeight="1">
      <c r="A3" s="156" t="s">
        <v>49</v>
      </c>
      <c r="B3" s="186" t="s">
        <v>52</v>
      </c>
      <c r="C3" s="177">
        <v>41.055</v>
      </c>
      <c r="D3" s="177" t="s">
        <v>109</v>
      </c>
      <c r="E3" s="177" t="s">
        <v>84</v>
      </c>
      <c r="F3" s="177">
        <v>16.989999999999998</v>
      </c>
      <c r="G3" s="177">
        <v>25.11</v>
      </c>
      <c r="H3" s="177">
        <v>4.0999999999999996</v>
      </c>
      <c r="I3" s="177">
        <f>C3-H3</f>
        <v>36.954999999999998</v>
      </c>
      <c r="J3" s="177">
        <v>24.814</v>
      </c>
      <c r="K3" s="177">
        <f t="shared" ref="K3:K27" si="0">C3-J3</f>
        <v>16.241</v>
      </c>
      <c r="L3" s="177">
        <f>I3-K3</f>
        <v>20.713999999999999</v>
      </c>
      <c r="M3" s="180">
        <f>L3/I3*100</f>
        <v>56.051955080503312</v>
      </c>
    </row>
    <row r="4" spans="1:17" s="98" customFormat="1" ht="13.95" customHeight="1">
      <c r="A4" s="157"/>
      <c r="B4" s="187"/>
      <c r="C4" s="178"/>
      <c r="D4" s="178"/>
      <c r="E4" s="178"/>
      <c r="F4" s="178"/>
      <c r="G4" s="178"/>
      <c r="H4" s="178"/>
      <c r="I4" s="178">
        <f t="shared" ref="I4:I63" si="1">C4-H4</f>
        <v>0</v>
      </c>
      <c r="J4" s="178"/>
      <c r="K4" s="178">
        <f t="shared" si="0"/>
        <v>0</v>
      </c>
      <c r="L4" s="178">
        <f t="shared" ref="L4:L66" si="2">I4-K4</f>
        <v>0</v>
      </c>
      <c r="M4" s="181" t="e">
        <f t="shared" ref="M4:M63" si="3">L4/I4*100</f>
        <v>#DIV/0!</v>
      </c>
    </row>
    <row r="5" spans="1:17" s="98" customFormat="1" ht="18" customHeight="1">
      <c r="A5" s="157"/>
      <c r="B5" s="187"/>
      <c r="C5" s="178"/>
      <c r="D5" s="178"/>
      <c r="E5" s="178"/>
      <c r="F5" s="178"/>
      <c r="G5" s="178"/>
      <c r="H5" s="178"/>
      <c r="I5" s="178">
        <f t="shared" si="1"/>
        <v>0</v>
      </c>
      <c r="J5" s="178"/>
      <c r="K5" s="178">
        <f t="shared" si="0"/>
        <v>0</v>
      </c>
      <c r="L5" s="178">
        <f t="shared" si="2"/>
        <v>0</v>
      </c>
      <c r="M5" s="181" t="e">
        <f t="shared" si="3"/>
        <v>#DIV/0!</v>
      </c>
    </row>
    <row r="6" spans="1:17" s="98" customFormat="1" ht="39.75" customHeight="1">
      <c r="A6" s="157"/>
      <c r="B6" s="188"/>
      <c r="C6" s="179"/>
      <c r="D6" s="179"/>
      <c r="E6" s="179"/>
      <c r="F6" s="179"/>
      <c r="G6" s="179"/>
      <c r="H6" s="179"/>
      <c r="I6" s="179">
        <f t="shared" si="1"/>
        <v>0</v>
      </c>
      <c r="J6" s="179"/>
      <c r="K6" s="179">
        <f t="shared" si="0"/>
        <v>0</v>
      </c>
      <c r="L6" s="179">
        <f t="shared" si="2"/>
        <v>0</v>
      </c>
      <c r="M6" s="182" t="e">
        <f t="shared" si="3"/>
        <v>#DIV/0!</v>
      </c>
    </row>
    <row r="7" spans="1:17" s="98" customFormat="1" ht="13.95" customHeight="1">
      <c r="A7" s="157"/>
      <c r="B7" s="186" t="s">
        <v>85</v>
      </c>
      <c r="C7" s="177">
        <v>41.997999999999998</v>
      </c>
      <c r="D7" s="177" t="s">
        <v>110</v>
      </c>
      <c r="E7" s="177" t="s">
        <v>86</v>
      </c>
      <c r="F7" s="177">
        <v>20.329999999999998</v>
      </c>
      <c r="G7" s="177">
        <v>25.16</v>
      </c>
      <c r="H7" s="177">
        <v>25.8</v>
      </c>
      <c r="I7" s="177">
        <f t="shared" si="1"/>
        <v>16.197999999999997</v>
      </c>
      <c r="J7" s="177">
        <v>26.1</v>
      </c>
      <c r="K7" s="177">
        <f t="shared" si="0"/>
        <v>15.897999999999996</v>
      </c>
      <c r="L7" s="177">
        <f t="shared" si="2"/>
        <v>0.30000000000000071</v>
      </c>
      <c r="M7" s="180">
        <f t="shared" si="3"/>
        <v>1.8520805037659016</v>
      </c>
    </row>
    <row r="8" spans="1:17" s="98" customFormat="1" ht="13.95" customHeight="1">
      <c r="A8" s="157"/>
      <c r="B8" s="187"/>
      <c r="C8" s="178"/>
      <c r="D8" s="178"/>
      <c r="E8" s="178"/>
      <c r="F8" s="178"/>
      <c r="G8" s="178"/>
      <c r="H8" s="178"/>
      <c r="I8" s="178">
        <f t="shared" si="1"/>
        <v>0</v>
      </c>
      <c r="J8" s="178"/>
      <c r="K8" s="178">
        <f t="shared" si="0"/>
        <v>0</v>
      </c>
      <c r="L8" s="178">
        <f t="shared" si="2"/>
        <v>0</v>
      </c>
      <c r="M8" s="181" t="e">
        <f t="shared" si="3"/>
        <v>#DIV/0!</v>
      </c>
    </row>
    <row r="9" spans="1:17" s="98" customFormat="1" ht="13.95" customHeight="1">
      <c r="A9" s="157"/>
      <c r="B9" s="187"/>
      <c r="C9" s="178"/>
      <c r="D9" s="178"/>
      <c r="E9" s="178"/>
      <c r="F9" s="178"/>
      <c r="G9" s="178"/>
      <c r="H9" s="178"/>
      <c r="I9" s="178">
        <f t="shared" si="1"/>
        <v>0</v>
      </c>
      <c r="J9" s="178"/>
      <c r="K9" s="178">
        <f t="shared" si="0"/>
        <v>0</v>
      </c>
      <c r="L9" s="178">
        <f t="shared" si="2"/>
        <v>0</v>
      </c>
      <c r="M9" s="181" t="e">
        <f t="shared" si="3"/>
        <v>#DIV/0!</v>
      </c>
    </row>
    <row r="10" spans="1:17" s="98" customFormat="1" ht="13.95" customHeight="1">
      <c r="A10" s="157"/>
      <c r="B10" s="187"/>
      <c r="C10" s="178"/>
      <c r="D10" s="178"/>
      <c r="E10" s="178"/>
      <c r="F10" s="178"/>
      <c r="G10" s="178"/>
      <c r="H10" s="178"/>
      <c r="I10" s="178">
        <f t="shared" si="1"/>
        <v>0</v>
      </c>
      <c r="J10" s="178"/>
      <c r="K10" s="178">
        <f t="shared" si="0"/>
        <v>0</v>
      </c>
      <c r="L10" s="178">
        <f t="shared" si="2"/>
        <v>0</v>
      </c>
      <c r="M10" s="181" t="e">
        <f t="shared" si="3"/>
        <v>#DIV/0!</v>
      </c>
    </row>
    <row r="11" spans="1:17" s="98" customFormat="1" ht="11.25" customHeight="1">
      <c r="A11" s="157"/>
      <c r="B11" s="187"/>
      <c r="C11" s="178"/>
      <c r="D11" s="178"/>
      <c r="E11" s="178"/>
      <c r="F11" s="178"/>
      <c r="G11" s="178"/>
      <c r="H11" s="178"/>
      <c r="I11" s="178">
        <f t="shared" si="1"/>
        <v>0</v>
      </c>
      <c r="J11" s="178"/>
      <c r="K11" s="178">
        <f t="shared" si="0"/>
        <v>0</v>
      </c>
      <c r="L11" s="178">
        <f t="shared" si="2"/>
        <v>0</v>
      </c>
      <c r="M11" s="181" t="e">
        <f t="shared" si="3"/>
        <v>#DIV/0!</v>
      </c>
    </row>
    <row r="12" spans="1:17" s="98" customFormat="1" ht="15" hidden="1" customHeight="1">
      <c r="A12" s="157"/>
      <c r="B12" s="188"/>
      <c r="C12" s="179"/>
      <c r="D12" s="179"/>
      <c r="E12" s="179"/>
      <c r="F12" s="179"/>
      <c r="G12" s="179"/>
      <c r="H12" s="179"/>
      <c r="I12" s="179">
        <f t="shared" si="1"/>
        <v>0</v>
      </c>
      <c r="J12" s="179"/>
      <c r="K12" s="179">
        <f t="shared" si="0"/>
        <v>0</v>
      </c>
      <c r="L12" s="179">
        <f t="shared" si="2"/>
        <v>0</v>
      </c>
      <c r="M12" s="182" t="e">
        <f t="shared" si="3"/>
        <v>#DIV/0!</v>
      </c>
    </row>
    <row r="13" spans="1:17" s="98" customFormat="1" ht="49.5" customHeight="1">
      <c r="A13" s="157"/>
      <c r="B13" s="15" t="s">
        <v>56</v>
      </c>
      <c r="C13" s="99">
        <v>77.7</v>
      </c>
      <c r="D13" s="99" t="s">
        <v>111</v>
      </c>
      <c r="E13" s="99" t="s">
        <v>87</v>
      </c>
      <c r="F13" s="99">
        <v>20.2</v>
      </c>
      <c r="G13" s="99">
        <v>45.63</v>
      </c>
      <c r="H13" s="99">
        <v>0</v>
      </c>
      <c r="I13" s="99">
        <f t="shared" si="1"/>
        <v>77.7</v>
      </c>
      <c r="J13" s="99">
        <v>34.64</v>
      </c>
      <c r="K13" s="99">
        <f t="shared" si="0"/>
        <v>43.06</v>
      </c>
      <c r="L13" s="99">
        <f t="shared" si="2"/>
        <v>34.64</v>
      </c>
      <c r="M13" s="100">
        <f t="shared" si="3"/>
        <v>44.581724581724579</v>
      </c>
    </row>
    <row r="14" spans="1:17" s="98" customFormat="1" ht="146.25" customHeight="1">
      <c r="A14" s="157"/>
      <c r="B14" s="15" t="s">
        <v>50</v>
      </c>
      <c r="C14" s="101">
        <v>63.01</v>
      </c>
      <c r="D14" s="101" t="s">
        <v>112</v>
      </c>
      <c r="E14" s="101" t="s">
        <v>88</v>
      </c>
      <c r="F14" s="101">
        <v>9.58</v>
      </c>
      <c r="G14" s="101">
        <v>25.36</v>
      </c>
      <c r="H14" s="101">
        <v>1.6</v>
      </c>
      <c r="I14" s="101">
        <f t="shared" si="1"/>
        <v>61.41</v>
      </c>
      <c r="J14" s="101">
        <v>26.29</v>
      </c>
      <c r="K14" s="101">
        <f t="shared" si="0"/>
        <v>36.72</v>
      </c>
      <c r="L14" s="101">
        <f t="shared" si="2"/>
        <v>24.689999999999998</v>
      </c>
      <c r="M14" s="100">
        <f t="shared" si="3"/>
        <v>40.205178309721539</v>
      </c>
    </row>
    <row r="15" spans="1:17" s="98" customFormat="1" ht="13.95" customHeight="1">
      <c r="A15" s="157"/>
      <c r="B15" s="186" t="s">
        <v>89</v>
      </c>
      <c r="C15" s="177">
        <v>19.452999999999999</v>
      </c>
      <c r="D15" s="177" t="s">
        <v>113</v>
      </c>
      <c r="E15" s="177" t="s">
        <v>90</v>
      </c>
      <c r="F15" s="177">
        <v>2.63</v>
      </c>
      <c r="G15" s="177">
        <v>5.56</v>
      </c>
      <c r="H15" s="177">
        <v>5</v>
      </c>
      <c r="I15" s="177">
        <f t="shared" si="1"/>
        <v>14.452999999999999</v>
      </c>
      <c r="J15" s="177">
        <v>4.67</v>
      </c>
      <c r="K15" s="177">
        <f t="shared" si="0"/>
        <v>14.782999999999999</v>
      </c>
      <c r="L15" s="177">
        <f t="shared" si="2"/>
        <v>-0.33000000000000007</v>
      </c>
      <c r="M15" s="180">
        <f t="shared" ref="M15:M22" si="4">L15/I15*100</f>
        <v>-2.28326299038262</v>
      </c>
      <c r="Q15" s="127"/>
    </row>
    <row r="16" spans="1:17" s="98" customFormat="1" ht="13.95" customHeight="1">
      <c r="A16" s="157"/>
      <c r="B16" s="187"/>
      <c r="C16" s="178"/>
      <c r="D16" s="178"/>
      <c r="E16" s="178"/>
      <c r="F16" s="178"/>
      <c r="G16" s="178"/>
      <c r="H16" s="178"/>
      <c r="I16" s="178">
        <f t="shared" si="1"/>
        <v>0</v>
      </c>
      <c r="J16" s="178"/>
      <c r="K16" s="178">
        <f t="shared" si="0"/>
        <v>0</v>
      </c>
      <c r="L16" s="178">
        <f t="shared" si="2"/>
        <v>0</v>
      </c>
      <c r="M16" s="181" t="e">
        <f t="shared" si="4"/>
        <v>#DIV/0!</v>
      </c>
    </row>
    <row r="17" spans="1:13" s="98" customFormat="1" ht="13.95" customHeight="1">
      <c r="A17" s="157"/>
      <c r="B17" s="187"/>
      <c r="C17" s="178"/>
      <c r="D17" s="178"/>
      <c r="E17" s="178"/>
      <c r="F17" s="178"/>
      <c r="G17" s="178"/>
      <c r="H17" s="178"/>
      <c r="I17" s="178">
        <f t="shared" si="1"/>
        <v>0</v>
      </c>
      <c r="J17" s="178"/>
      <c r="K17" s="178">
        <f t="shared" si="0"/>
        <v>0</v>
      </c>
      <c r="L17" s="178">
        <f t="shared" si="2"/>
        <v>0</v>
      </c>
      <c r="M17" s="181" t="e">
        <f t="shared" si="4"/>
        <v>#DIV/0!</v>
      </c>
    </row>
    <row r="18" spans="1:13" s="98" customFormat="1" ht="13.95" customHeight="1">
      <c r="A18" s="157"/>
      <c r="B18" s="187"/>
      <c r="C18" s="178"/>
      <c r="D18" s="178"/>
      <c r="E18" s="178"/>
      <c r="F18" s="178"/>
      <c r="G18" s="178"/>
      <c r="H18" s="178"/>
      <c r="I18" s="178">
        <f t="shared" si="1"/>
        <v>0</v>
      </c>
      <c r="J18" s="178"/>
      <c r="K18" s="178">
        <f t="shared" si="0"/>
        <v>0</v>
      </c>
      <c r="L18" s="178">
        <f t="shared" si="2"/>
        <v>0</v>
      </c>
      <c r="M18" s="181" t="e">
        <f t="shared" si="4"/>
        <v>#DIV/0!</v>
      </c>
    </row>
    <row r="19" spans="1:13" s="98" customFormat="1" ht="13.95" customHeight="1">
      <c r="A19" s="157"/>
      <c r="B19" s="187"/>
      <c r="C19" s="178"/>
      <c r="D19" s="178"/>
      <c r="E19" s="178"/>
      <c r="F19" s="178"/>
      <c r="G19" s="178"/>
      <c r="H19" s="178"/>
      <c r="I19" s="178">
        <f t="shared" si="1"/>
        <v>0</v>
      </c>
      <c r="J19" s="178"/>
      <c r="K19" s="178">
        <f t="shared" si="0"/>
        <v>0</v>
      </c>
      <c r="L19" s="178">
        <f t="shared" si="2"/>
        <v>0</v>
      </c>
      <c r="M19" s="181" t="e">
        <f t="shared" si="4"/>
        <v>#DIV/0!</v>
      </c>
    </row>
    <row r="20" spans="1:13" s="98" customFormat="1" ht="13.95" customHeight="1">
      <c r="A20" s="157"/>
      <c r="B20" s="187"/>
      <c r="C20" s="178"/>
      <c r="D20" s="178"/>
      <c r="E20" s="178"/>
      <c r="F20" s="178"/>
      <c r="G20" s="178"/>
      <c r="H20" s="178"/>
      <c r="I20" s="178">
        <f t="shared" si="1"/>
        <v>0</v>
      </c>
      <c r="J20" s="178"/>
      <c r="K20" s="178">
        <f t="shared" si="0"/>
        <v>0</v>
      </c>
      <c r="L20" s="178">
        <f t="shared" si="2"/>
        <v>0</v>
      </c>
      <c r="M20" s="181" t="e">
        <f t="shared" si="4"/>
        <v>#DIV/0!</v>
      </c>
    </row>
    <row r="21" spans="1:13" s="98" customFormat="1" ht="12" customHeight="1">
      <c r="A21" s="157"/>
      <c r="B21" s="187"/>
      <c r="C21" s="178"/>
      <c r="D21" s="178"/>
      <c r="E21" s="178"/>
      <c r="F21" s="178"/>
      <c r="G21" s="178"/>
      <c r="H21" s="178"/>
      <c r="I21" s="178">
        <f t="shared" si="1"/>
        <v>0</v>
      </c>
      <c r="J21" s="178"/>
      <c r="K21" s="178">
        <f t="shared" si="0"/>
        <v>0</v>
      </c>
      <c r="L21" s="178">
        <f t="shared" si="2"/>
        <v>0</v>
      </c>
      <c r="M21" s="181" t="e">
        <f t="shared" si="4"/>
        <v>#DIV/0!</v>
      </c>
    </row>
    <row r="22" spans="1:13" s="98" customFormat="1" ht="13.5" hidden="1" customHeight="1">
      <c r="A22" s="157"/>
      <c r="B22" s="188"/>
      <c r="C22" s="179"/>
      <c r="D22" s="179"/>
      <c r="E22" s="179"/>
      <c r="F22" s="179"/>
      <c r="G22" s="179"/>
      <c r="H22" s="179"/>
      <c r="I22" s="179">
        <f t="shared" si="1"/>
        <v>0</v>
      </c>
      <c r="J22" s="179"/>
      <c r="K22" s="179">
        <f t="shared" si="0"/>
        <v>0</v>
      </c>
      <c r="L22" s="179">
        <f t="shared" si="2"/>
        <v>0</v>
      </c>
      <c r="M22" s="182" t="e">
        <f t="shared" si="4"/>
        <v>#DIV/0!</v>
      </c>
    </row>
    <row r="23" spans="1:13" s="98" customFormat="1" ht="13.95" customHeight="1">
      <c r="A23" s="157"/>
      <c r="B23" s="186" t="s">
        <v>51</v>
      </c>
      <c r="C23" s="177">
        <v>46.62</v>
      </c>
      <c r="D23" s="177" t="s">
        <v>114</v>
      </c>
      <c r="E23" s="177" t="s">
        <v>91</v>
      </c>
      <c r="F23" s="177">
        <v>4.5</v>
      </c>
      <c r="G23" s="177">
        <v>9.92</v>
      </c>
      <c r="H23" s="177">
        <v>4.2</v>
      </c>
      <c r="I23" s="177">
        <f t="shared" si="1"/>
        <v>42.419999999999995</v>
      </c>
      <c r="J23" s="177">
        <v>7.88</v>
      </c>
      <c r="K23" s="177">
        <f t="shared" si="0"/>
        <v>38.739999999999995</v>
      </c>
      <c r="L23" s="177">
        <f t="shared" si="2"/>
        <v>3.6799999999999997</v>
      </c>
      <c r="M23" s="180">
        <f t="shared" si="3"/>
        <v>8.6751532296086751</v>
      </c>
    </row>
    <row r="24" spans="1:13" s="98" customFormat="1" ht="13.95" customHeight="1">
      <c r="A24" s="157"/>
      <c r="B24" s="187"/>
      <c r="C24" s="178"/>
      <c r="D24" s="178"/>
      <c r="E24" s="178"/>
      <c r="F24" s="178"/>
      <c r="G24" s="178"/>
      <c r="H24" s="178"/>
      <c r="I24" s="178">
        <f t="shared" si="1"/>
        <v>0</v>
      </c>
      <c r="J24" s="178"/>
      <c r="K24" s="178">
        <f t="shared" si="0"/>
        <v>0</v>
      </c>
      <c r="L24" s="178">
        <f t="shared" si="2"/>
        <v>0</v>
      </c>
      <c r="M24" s="181" t="e">
        <f t="shared" si="3"/>
        <v>#DIV/0!</v>
      </c>
    </row>
    <row r="25" spans="1:13" s="98" customFormat="1" ht="13.95" customHeight="1">
      <c r="A25" s="157"/>
      <c r="B25" s="187"/>
      <c r="C25" s="178"/>
      <c r="D25" s="178"/>
      <c r="E25" s="178"/>
      <c r="F25" s="178"/>
      <c r="G25" s="178"/>
      <c r="H25" s="178"/>
      <c r="I25" s="178">
        <f t="shared" si="1"/>
        <v>0</v>
      </c>
      <c r="J25" s="178"/>
      <c r="K25" s="178">
        <f t="shared" si="0"/>
        <v>0</v>
      </c>
      <c r="L25" s="178">
        <f t="shared" si="2"/>
        <v>0</v>
      </c>
      <c r="M25" s="181" t="e">
        <f t="shared" si="3"/>
        <v>#DIV/0!</v>
      </c>
    </row>
    <row r="26" spans="1:13" s="98" customFormat="1" ht="38.25" customHeight="1">
      <c r="A26" s="157"/>
      <c r="B26" s="188"/>
      <c r="C26" s="179"/>
      <c r="D26" s="179"/>
      <c r="E26" s="179"/>
      <c r="F26" s="179"/>
      <c r="G26" s="179"/>
      <c r="H26" s="179"/>
      <c r="I26" s="179">
        <f t="shared" si="1"/>
        <v>0</v>
      </c>
      <c r="J26" s="179"/>
      <c r="K26" s="179">
        <f t="shared" si="0"/>
        <v>0</v>
      </c>
      <c r="L26" s="179">
        <f t="shared" si="2"/>
        <v>0</v>
      </c>
      <c r="M26" s="182" t="e">
        <f t="shared" si="3"/>
        <v>#DIV/0!</v>
      </c>
    </row>
    <row r="27" spans="1:13" s="37" customFormat="1" ht="40.5" customHeight="1">
      <c r="A27" s="158"/>
      <c r="B27" s="10" t="s">
        <v>92</v>
      </c>
      <c r="C27" s="102">
        <f>C3+C7+C13+C14+C15+C23</f>
        <v>289.83599999999996</v>
      </c>
      <c r="D27" s="10"/>
      <c r="E27" s="10"/>
      <c r="F27" s="10">
        <f>F3+F7+F13+F14+F15+F23</f>
        <v>74.22999999999999</v>
      </c>
      <c r="G27" s="10">
        <f>G3+G7+G13+G14+G15+G23</f>
        <v>136.74</v>
      </c>
      <c r="H27" s="102">
        <v>40.700000000000003</v>
      </c>
      <c r="I27" s="103">
        <f t="shared" si="1"/>
        <v>249.13599999999997</v>
      </c>
      <c r="J27" s="10">
        <f>J3+J7+J13+J14+J15+J23</f>
        <v>124.39399999999999</v>
      </c>
      <c r="K27" s="104">
        <f t="shared" si="0"/>
        <v>165.44199999999995</v>
      </c>
      <c r="L27" s="102">
        <f t="shared" si="2"/>
        <v>83.694000000000017</v>
      </c>
      <c r="M27" s="105">
        <f t="shared" si="3"/>
        <v>33.593699826600741</v>
      </c>
    </row>
    <row r="28" spans="1:13" s="98" customFormat="1" ht="30">
      <c r="A28" s="15" t="s">
        <v>38</v>
      </c>
      <c r="B28" s="15" t="s">
        <v>100</v>
      </c>
      <c r="C28" s="5" t="s">
        <v>101</v>
      </c>
      <c r="D28" s="5" t="s">
        <v>102</v>
      </c>
      <c r="E28" s="5" t="s">
        <v>83</v>
      </c>
      <c r="F28" s="5" t="s">
        <v>103</v>
      </c>
      <c r="G28" s="5" t="s">
        <v>104</v>
      </c>
      <c r="H28" s="5"/>
      <c r="I28" s="5"/>
      <c r="J28" s="5" t="s">
        <v>115</v>
      </c>
      <c r="K28" s="5"/>
      <c r="L28" s="5"/>
      <c r="M28" s="106"/>
    </row>
    <row r="29" spans="1:13" s="98" customFormat="1" ht="13.95" customHeight="1">
      <c r="A29" s="186" t="s">
        <v>69</v>
      </c>
      <c r="B29" s="186" t="s">
        <v>70</v>
      </c>
      <c r="C29" s="177">
        <v>28.427999999999997</v>
      </c>
      <c r="D29" s="177" t="s">
        <v>116</v>
      </c>
      <c r="E29" s="177" t="s">
        <v>117</v>
      </c>
      <c r="F29" s="177">
        <v>28.43</v>
      </c>
      <c r="G29" s="177">
        <v>28.43</v>
      </c>
      <c r="H29" s="177">
        <v>28.428000000000001</v>
      </c>
      <c r="I29" s="177">
        <f t="shared" si="1"/>
        <v>0</v>
      </c>
      <c r="J29" s="177">
        <v>28.43</v>
      </c>
      <c r="K29" s="177">
        <f t="shared" ref="K29:K41" si="5">C29-J29</f>
        <v>-2.0000000000024443E-3</v>
      </c>
      <c r="L29" s="177">
        <f t="shared" si="2"/>
        <v>2.0000000000024443E-3</v>
      </c>
      <c r="M29" s="180">
        <f>L29/H29*100</f>
        <v>7.0353172928185031E-3</v>
      </c>
    </row>
    <row r="30" spans="1:13" s="98" customFormat="1" ht="13.95" customHeight="1">
      <c r="A30" s="187"/>
      <c r="B30" s="187"/>
      <c r="C30" s="178"/>
      <c r="D30" s="178"/>
      <c r="E30" s="178"/>
      <c r="F30" s="178"/>
      <c r="G30" s="178"/>
      <c r="H30" s="178"/>
      <c r="I30" s="178">
        <f t="shared" si="1"/>
        <v>0</v>
      </c>
      <c r="J30" s="178"/>
      <c r="K30" s="178">
        <f t="shared" si="5"/>
        <v>0</v>
      </c>
      <c r="L30" s="178">
        <f t="shared" si="2"/>
        <v>0</v>
      </c>
      <c r="M30" s="181"/>
    </row>
    <row r="31" spans="1:13" s="98" customFormat="1" ht="13.95" customHeight="1">
      <c r="A31" s="187"/>
      <c r="B31" s="187"/>
      <c r="C31" s="178"/>
      <c r="D31" s="178"/>
      <c r="E31" s="178"/>
      <c r="F31" s="178"/>
      <c r="G31" s="178"/>
      <c r="H31" s="178"/>
      <c r="I31" s="178">
        <f t="shared" si="1"/>
        <v>0</v>
      </c>
      <c r="J31" s="178"/>
      <c r="K31" s="178">
        <f t="shared" si="5"/>
        <v>0</v>
      </c>
      <c r="L31" s="178">
        <f t="shared" si="2"/>
        <v>0</v>
      </c>
      <c r="M31" s="181"/>
    </row>
    <row r="32" spans="1:13" s="98" customFormat="1" ht="1.05" customHeight="1">
      <c r="A32" s="187"/>
      <c r="B32" s="188"/>
      <c r="C32" s="179"/>
      <c r="D32" s="179"/>
      <c r="E32" s="179"/>
      <c r="F32" s="179"/>
      <c r="G32" s="179"/>
      <c r="H32" s="179"/>
      <c r="I32" s="179">
        <f t="shared" si="1"/>
        <v>0</v>
      </c>
      <c r="J32" s="179"/>
      <c r="K32" s="179">
        <f t="shared" si="5"/>
        <v>0</v>
      </c>
      <c r="L32" s="179">
        <f t="shared" si="2"/>
        <v>0</v>
      </c>
      <c r="M32" s="182"/>
    </row>
    <row r="33" spans="1:13" s="98" customFormat="1" ht="13.95" customHeight="1">
      <c r="A33" s="187"/>
      <c r="B33" s="186" t="s">
        <v>72</v>
      </c>
      <c r="C33" s="177">
        <v>56</v>
      </c>
      <c r="D33" s="177" t="s">
        <v>118</v>
      </c>
      <c r="E33" s="177" t="s">
        <v>117</v>
      </c>
      <c r="F33" s="177">
        <v>61.27</v>
      </c>
      <c r="G33" s="177">
        <v>61.27</v>
      </c>
      <c r="H33" s="177">
        <v>53.8</v>
      </c>
      <c r="I33" s="177">
        <f t="shared" si="1"/>
        <v>2.2000000000000028</v>
      </c>
      <c r="J33" s="177">
        <v>61.27</v>
      </c>
      <c r="K33" s="177">
        <f t="shared" si="5"/>
        <v>-5.2700000000000031</v>
      </c>
      <c r="L33" s="177">
        <f t="shared" si="2"/>
        <v>7.470000000000006</v>
      </c>
      <c r="M33" s="180">
        <f t="shared" si="3"/>
        <v>339.54545454545439</v>
      </c>
    </row>
    <row r="34" spans="1:13" s="98" customFormat="1" ht="13.95" customHeight="1">
      <c r="A34" s="187"/>
      <c r="B34" s="187"/>
      <c r="C34" s="178"/>
      <c r="D34" s="178"/>
      <c r="E34" s="178"/>
      <c r="F34" s="178"/>
      <c r="G34" s="178"/>
      <c r="H34" s="178"/>
      <c r="I34" s="178">
        <f t="shared" si="1"/>
        <v>0</v>
      </c>
      <c r="J34" s="178"/>
      <c r="K34" s="178">
        <f t="shared" si="5"/>
        <v>0</v>
      </c>
      <c r="L34" s="178">
        <f t="shared" si="2"/>
        <v>0</v>
      </c>
      <c r="M34" s="181" t="e">
        <f t="shared" si="3"/>
        <v>#DIV/0!</v>
      </c>
    </row>
    <row r="35" spans="1:13" s="98" customFormat="1" ht="13.95" customHeight="1">
      <c r="A35" s="187"/>
      <c r="B35" s="187"/>
      <c r="C35" s="178"/>
      <c r="D35" s="178"/>
      <c r="E35" s="178"/>
      <c r="F35" s="178"/>
      <c r="G35" s="178"/>
      <c r="H35" s="178"/>
      <c r="I35" s="178">
        <f t="shared" si="1"/>
        <v>0</v>
      </c>
      <c r="J35" s="178"/>
      <c r="K35" s="178">
        <f t="shared" si="5"/>
        <v>0</v>
      </c>
      <c r="L35" s="178">
        <f t="shared" si="2"/>
        <v>0</v>
      </c>
      <c r="M35" s="181" t="e">
        <f t="shared" si="3"/>
        <v>#DIV/0!</v>
      </c>
    </row>
    <row r="36" spans="1:13" s="98" customFormat="1" ht="13.95" customHeight="1">
      <c r="A36" s="187"/>
      <c r="B36" s="187"/>
      <c r="C36" s="178"/>
      <c r="D36" s="178"/>
      <c r="E36" s="178"/>
      <c r="F36" s="178"/>
      <c r="G36" s="178"/>
      <c r="H36" s="178"/>
      <c r="I36" s="178">
        <f t="shared" si="1"/>
        <v>0</v>
      </c>
      <c r="J36" s="178"/>
      <c r="K36" s="178">
        <f t="shared" si="5"/>
        <v>0</v>
      </c>
      <c r="L36" s="178">
        <f t="shared" si="2"/>
        <v>0</v>
      </c>
      <c r="M36" s="181" t="e">
        <f t="shared" si="3"/>
        <v>#DIV/0!</v>
      </c>
    </row>
    <row r="37" spans="1:13" s="98" customFormat="1" ht="4.95" customHeight="1">
      <c r="A37" s="187"/>
      <c r="B37" s="187"/>
      <c r="C37" s="178"/>
      <c r="D37" s="178"/>
      <c r="E37" s="178"/>
      <c r="F37" s="178"/>
      <c r="G37" s="178"/>
      <c r="H37" s="178"/>
      <c r="I37" s="178">
        <f t="shared" si="1"/>
        <v>0</v>
      </c>
      <c r="J37" s="178"/>
      <c r="K37" s="178">
        <f t="shared" si="5"/>
        <v>0</v>
      </c>
      <c r="L37" s="178">
        <f t="shared" si="2"/>
        <v>0</v>
      </c>
      <c r="M37" s="181" t="e">
        <f t="shared" si="3"/>
        <v>#DIV/0!</v>
      </c>
    </row>
    <row r="38" spans="1:13" s="98" customFormat="1" ht="30" customHeight="1">
      <c r="A38" s="187"/>
      <c r="B38" s="188"/>
      <c r="C38" s="179"/>
      <c r="D38" s="179"/>
      <c r="E38" s="179"/>
      <c r="F38" s="179"/>
      <c r="G38" s="179"/>
      <c r="H38" s="179"/>
      <c r="I38" s="179">
        <f t="shared" si="1"/>
        <v>0</v>
      </c>
      <c r="J38" s="179"/>
      <c r="K38" s="179">
        <f t="shared" si="5"/>
        <v>0</v>
      </c>
      <c r="L38" s="179">
        <f t="shared" si="2"/>
        <v>0</v>
      </c>
      <c r="M38" s="182" t="e">
        <f t="shared" si="3"/>
        <v>#DIV/0!</v>
      </c>
    </row>
    <row r="39" spans="1:13" s="98" customFormat="1" ht="85.05" customHeight="1">
      <c r="A39" s="187"/>
      <c r="B39" s="15" t="s">
        <v>71</v>
      </c>
      <c r="C39" s="101">
        <v>95</v>
      </c>
      <c r="D39" s="101" t="s">
        <v>119</v>
      </c>
      <c r="E39" s="101" t="s">
        <v>117</v>
      </c>
      <c r="F39" s="101">
        <v>73.7</v>
      </c>
      <c r="G39" s="101">
        <v>73.7</v>
      </c>
      <c r="H39" s="101">
        <v>10</v>
      </c>
      <c r="I39" s="101">
        <f t="shared" si="1"/>
        <v>85</v>
      </c>
      <c r="J39" s="101">
        <v>54.5</v>
      </c>
      <c r="K39" s="101">
        <f t="shared" si="5"/>
        <v>40.5</v>
      </c>
      <c r="L39" s="101">
        <f t="shared" si="2"/>
        <v>44.5</v>
      </c>
      <c r="M39" s="100">
        <f t="shared" si="3"/>
        <v>52.352941176470594</v>
      </c>
    </row>
    <row r="40" spans="1:13" s="98" customFormat="1" ht="84.75" customHeight="1">
      <c r="A40" s="187"/>
      <c r="B40" s="15" t="s">
        <v>73</v>
      </c>
      <c r="C40" s="101">
        <v>72</v>
      </c>
      <c r="D40" s="101" t="s">
        <v>120</v>
      </c>
      <c r="E40" s="101" t="s">
        <v>117</v>
      </c>
      <c r="F40" s="101">
        <v>75.3</v>
      </c>
      <c r="G40" s="101">
        <v>75.3</v>
      </c>
      <c r="H40" s="101">
        <v>39.840000000000003</v>
      </c>
      <c r="I40" s="101">
        <f t="shared" si="1"/>
        <v>32.159999999999997</v>
      </c>
      <c r="J40" s="101">
        <v>75.3</v>
      </c>
      <c r="K40" s="101">
        <f t="shared" si="5"/>
        <v>-3.2999999999999972</v>
      </c>
      <c r="L40" s="101">
        <f t="shared" si="2"/>
        <v>35.459999999999994</v>
      </c>
      <c r="M40" s="100">
        <f t="shared" si="3"/>
        <v>110.26119402985073</v>
      </c>
    </row>
    <row r="41" spans="1:13" s="37" customFormat="1" ht="39" customHeight="1">
      <c r="A41" s="188"/>
      <c r="B41" s="10" t="s">
        <v>92</v>
      </c>
      <c r="C41" s="102">
        <f>C29+C33+C39+C40</f>
        <v>251.428</v>
      </c>
      <c r="D41" s="10"/>
      <c r="E41" s="10"/>
      <c r="F41" s="10">
        <f>F29+F33+F39+F40</f>
        <v>238.7</v>
      </c>
      <c r="G41" s="10">
        <f>G29+G33+G39+G40</f>
        <v>238.7</v>
      </c>
      <c r="H41" s="102">
        <v>132.06800000000001</v>
      </c>
      <c r="I41" s="103">
        <f t="shared" si="1"/>
        <v>119.35999999999999</v>
      </c>
      <c r="J41" s="10">
        <f>J29+J33+J39+J40</f>
        <v>219.5</v>
      </c>
      <c r="K41" s="104">
        <f t="shared" si="5"/>
        <v>31.927999999999997</v>
      </c>
      <c r="L41" s="102">
        <f t="shared" si="2"/>
        <v>87.431999999999988</v>
      </c>
      <c r="M41" s="105">
        <f t="shared" si="3"/>
        <v>73.250670241286869</v>
      </c>
    </row>
    <row r="42" spans="1:13" ht="31.2">
      <c r="A42" s="15" t="s">
        <v>38</v>
      </c>
      <c r="B42" s="15" t="s">
        <v>100</v>
      </c>
      <c r="C42" s="15" t="s">
        <v>101</v>
      </c>
      <c r="D42" s="15" t="s">
        <v>102</v>
      </c>
      <c r="E42" s="15" t="s">
        <v>83</v>
      </c>
      <c r="F42" s="15" t="s">
        <v>103</v>
      </c>
      <c r="G42" s="15" t="s">
        <v>104</v>
      </c>
      <c r="H42" s="15"/>
      <c r="I42" s="15"/>
      <c r="J42" s="15" t="s">
        <v>115</v>
      </c>
      <c r="K42" s="15"/>
      <c r="L42" s="15"/>
      <c r="M42" s="108"/>
    </row>
    <row r="43" spans="1:13" s="98" customFormat="1" ht="13.95" customHeight="1">
      <c r="A43" s="156" t="s">
        <v>60</v>
      </c>
      <c r="B43" s="186" t="s">
        <v>121</v>
      </c>
      <c r="C43" s="177">
        <v>74</v>
      </c>
      <c r="D43" s="177" t="s">
        <v>122</v>
      </c>
      <c r="E43" s="177" t="s">
        <v>93</v>
      </c>
      <c r="F43" s="177">
        <v>27.184999999999999</v>
      </c>
      <c r="G43" s="177">
        <v>27.184999999999999</v>
      </c>
      <c r="H43" s="177">
        <v>0</v>
      </c>
      <c r="I43" s="177">
        <f t="shared" si="1"/>
        <v>74</v>
      </c>
      <c r="J43" s="177">
        <v>21.78</v>
      </c>
      <c r="K43" s="177">
        <f t="shared" ref="K43:K63" si="6">C43-J43</f>
        <v>52.22</v>
      </c>
      <c r="L43" s="177">
        <f t="shared" si="2"/>
        <v>21.78</v>
      </c>
      <c r="M43" s="180">
        <f t="shared" si="3"/>
        <v>29.432432432432432</v>
      </c>
    </row>
    <row r="44" spans="1:13" s="98" customFormat="1" ht="23.25" customHeight="1">
      <c r="A44" s="157"/>
      <c r="B44" s="187"/>
      <c r="C44" s="178"/>
      <c r="D44" s="178"/>
      <c r="E44" s="178"/>
      <c r="F44" s="178"/>
      <c r="G44" s="178"/>
      <c r="H44" s="178"/>
      <c r="I44" s="178">
        <f t="shared" si="1"/>
        <v>0</v>
      </c>
      <c r="J44" s="178"/>
      <c r="K44" s="178">
        <f t="shared" si="6"/>
        <v>0</v>
      </c>
      <c r="L44" s="178">
        <f t="shared" si="2"/>
        <v>0</v>
      </c>
      <c r="M44" s="181" t="e">
        <f t="shared" si="3"/>
        <v>#DIV/0!</v>
      </c>
    </row>
    <row r="45" spans="1:13" s="98" customFormat="1" ht="13.95" customHeight="1">
      <c r="A45" s="157"/>
      <c r="B45" s="187"/>
      <c r="C45" s="178"/>
      <c r="D45" s="178"/>
      <c r="E45" s="178"/>
      <c r="F45" s="178"/>
      <c r="G45" s="178"/>
      <c r="H45" s="178"/>
      <c r="I45" s="178">
        <f t="shared" si="1"/>
        <v>0</v>
      </c>
      <c r="J45" s="178"/>
      <c r="K45" s="178">
        <f t="shared" si="6"/>
        <v>0</v>
      </c>
      <c r="L45" s="178">
        <f t="shared" si="2"/>
        <v>0</v>
      </c>
      <c r="M45" s="181" t="e">
        <f t="shared" si="3"/>
        <v>#DIV/0!</v>
      </c>
    </row>
    <row r="46" spans="1:13" s="98" customFormat="1" ht="27.75" customHeight="1">
      <c r="A46" s="157"/>
      <c r="B46" s="188"/>
      <c r="C46" s="179"/>
      <c r="D46" s="179"/>
      <c r="E46" s="179"/>
      <c r="F46" s="179"/>
      <c r="G46" s="179"/>
      <c r="H46" s="179"/>
      <c r="I46" s="179">
        <f t="shared" si="1"/>
        <v>0</v>
      </c>
      <c r="J46" s="179"/>
      <c r="K46" s="179">
        <f t="shared" si="6"/>
        <v>0</v>
      </c>
      <c r="L46" s="179">
        <f t="shared" si="2"/>
        <v>0</v>
      </c>
      <c r="M46" s="182" t="e">
        <f t="shared" si="3"/>
        <v>#DIV/0!</v>
      </c>
    </row>
    <row r="47" spans="1:13" s="98" customFormat="1" ht="13.95" customHeight="1">
      <c r="A47" s="157"/>
      <c r="B47" s="186" t="s">
        <v>123</v>
      </c>
      <c r="C47" s="177">
        <v>50</v>
      </c>
      <c r="D47" s="177" t="s">
        <v>124</v>
      </c>
      <c r="E47" s="177" t="s">
        <v>125</v>
      </c>
      <c r="F47" s="177">
        <v>33.049999999999997</v>
      </c>
      <c r="G47" s="177">
        <v>33.049999999999997</v>
      </c>
      <c r="H47" s="177">
        <v>0</v>
      </c>
      <c r="I47" s="177">
        <f t="shared" si="1"/>
        <v>50</v>
      </c>
      <c r="J47" s="177">
        <v>29.81</v>
      </c>
      <c r="K47" s="177">
        <f t="shared" si="6"/>
        <v>20.190000000000001</v>
      </c>
      <c r="L47" s="177">
        <f t="shared" si="2"/>
        <v>29.81</v>
      </c>
      <c r="M47" s="180">
        <f t="shared" si="3"/>
        <v>59.62</v>
      </c>
    </row>
    <row r="48" spans="1:13" s="98" customFormat="1" ht="13.95" customHeight="1">
      <c r="A48" s="157"/>
      <c r="B48" s="187"/>
      <c r="C48" s="178"/>
      <c r="D48" s="178"/>
      <c r="E48" s="178"/>
      <c r="F48" s="178"/>
      <c r="G48" s="178"/>
      <c r="H48" s="178"/>
      <c r="I48" s="178">
        <f t="shared" si="1"/>
        <v>0</v>
      </c>
      <c r="J48" s="178"/>
      <c r="K48" s="178">
        <f t="shared" si="6"/>
        <v>0</v>
      </c>
      <c r="L48" s="178">
        <f t="shared" si="2"/>
        <v>0</v>
      </c>
      <c r="M48" s="181" t="e">
        <f t="shared" si="3"/>
        <v>#DIV/0!</v>
      </c>
    </row>
    <row r="49" spans="1:13" s="98" customFormat="1" ht="13.95" customHeight="1">
      <c r="A49" s="157"/>
      <c r="B49" s="187"/>
      <c r="C49" s="178"/>
      <c r="D49" s="178"/>
      <c r="E49" s="178"/>
      <c r="F49" s="178"/>
      <c r="G49" s="178"/>
      <c r="H49" s="178"/>
      <c r="I49" s="178">
        <f t="shared" si="1"/>
        <v>0</v>
      </c>
      <c r="J49" s="178"/>
      <c r="K49" s="178">
        <f t="shared" si="6"/>
        <v>0</v>
      </c>
      <c r="L49" s="178">
        <f t="shared" si="2"/>
        <v>0</v>
      </c>
      <c r="M49" s="181" t="e">
        <f t="shared" si="3"/>
        <v>#DIV/0!</v>
      </c>
    </row>
    <row r="50" spans="1:13" s="98" customFormat="1" ht="13.95" customHeight="1">
      <c r="A50" s="157"/>
      <c r="B50" s="187"/>
      <c r="C50" s="178"/>
      <c r="D50" s="178"/>
      <c r="E50" s="178"/>
      <c r="F50" s="178"/>
      <c r="G50" s="178"/>
      <c r="H50" s="178"/>
      <c r="I50" s="178">
        <f t="shared" si="1"/>
        <v>0</v>
      </c>
      <c r="J50" s="178"/>
      <c r="K50" s="178">
        <f t="shared" si="6"/>
        <v>0</v>
      </c>
      <c r="L50" s="178">
        <f t="shared" si="2"/>
        <v>0</v>
      </c>
      <c r="M50" s="181" t="e">
        <f t="shared" si="3"/>
        <v>#DIV/0!</v>
      </c>
    </row>
    <row r="51" spans="1:13" s="98" customFormat="1" ht="10.050000000000001" customHeight="1">
      <c r="A51" s="157"/>
      <c r="B51" s="187"/>
      <c r="C51" s="178"/>
      <c r="D51" s="178"/>
      <c r="E51" s="178"/>
      <c r="F51" s="178"/>
      <c r="G51" s="178"/>
      <c r="H51" s="178"/>
      <c r="I51" s="178">
        <f t="shared" si="1"/>
        <v>0</v>
      </c>
      <c r="J51" s="178"/>
      <c r="K51" s="178">
        <f t="shared" si="6"/>
        <v>0</v>
      </c>
      <c r="L51" s="178">
        <f t="shared" si="2"/>
        <v>0</v>
      </c>
      <c r="M51" s="181" t="e">
        <f t="shared" si="3"/>
        <v>#DIV/0!</v>
      </c>
    </row>
    <row r="52" spans="1:13" s="98" customFormat="1" ht="15" hidden="1" customHeight="1">
      <c r="A52" s="157"/>
      <c r="B52" s="188"/>
      <c r="C52" s="179"/>
      <c r="D52" s="179"/>
      <c r="E52" s="179"/>
      <c r="F52" s="179"/>
      <c r="G52" s="179"/>
      <c r="H52" s="179"/>
      <c r="I52" s="179">
        <f t="shared" si="1"/>
        <v>0</v>
      </c>
      <c r="J52" s="179"/>
      <c r="K52" s="179">
        <f t="shared" si="6"/>
        <v>0</v>
      </c>
      <c r="L52" s="179">
        <f t="shared" si="2"/>
        <v>0</v>
      </c>
      <c r="M52" s="182" t="e">
        <f t="shared" si="3"/>
        <v>#DIV/0!</v>
      </c>
    </row>
    <row r="53" spans="1:13" s="98" customFormat="1" ht="102" customHeight="1">
      <c r="A53" s="157"/>
      <c r="B53" s="15" t="s">
        <v>126</v>
      </c>
      <c r="C53" s="5">
        <v>31.71</v>
      </c>
      <c r="D53" s="5" t="s">
        <v>127</v>
      </c>
      <c r="E53" s="5" t="s">
        <v>128</v>
      </c>
      <c r="F53" s="5">
        <v>4.96</v>
      </c>
      <c r="G53" s="5">
        <v>4.96</v>
      </c>
      <c r="H53" s="5">
        <v>0</v>
      </c>
      <c r="I53" s="5">
        <f t="shared" si="1"/>
        <v>31.71</v>
      </c>
      <c r="J53" s="5">
        <v>0</v>
      </c>
      <c r="K53" s="5">
        <f t="shared" si="6"/>
        <v>31.71</v>
      </c>
      <c r="L53" s="5">
        <f t="shared" si="2"/>
        <v>0</v>
      </c>
      <c r="M53" s="106">
        <f t="shared" si="3"/>
        <v>0</v>
      </c>
    </row>
    <row r="54" spans="1:13" s="98" customFormat="1" ht="46.05" customHeight="1">
      <c r="A54" s="157"/>
      <c r="B54" s="15" t="s">
        <v>129</v>
      </c>
      <c r="C54" s="5">
        <v>89</v>
      </c>
      <c r="D54" s="5" t="s">
        <v>130</v>
      </c>
      <c r="E54" s="5" t="s">
        <v>93</v>
      </c>
      <c r="F54" s="5">
        <v>81.63</v>
      </c>
      <c r="G54" s="5">
        <v>73.33</v>
      </c>
      <c r="H54" s="5">
        <v>13.4</v>
      </c>
      <c r="I54" s="5">
        <f t="shared" si="1"/>
        <v>75.599999999999994</v>
      </c>
      <c r="J54" s="5">
        <v>51.93</v>
      </c>
      <c r="K54" s="5">
        <f t="shared" si="6"/>
        <v>37.07</v>
      </c>
      <c r="L54" s="5">
        <f t="shared" si="2"/>
        <v>38.529999999999994</v>
      </c>
      <c r="M54" s="106">
        <f t="shared" si="3"/>
        <v>50.965608465608462</v>
      </c>
    </row>
    <row r="55" spans="1:13" s="98" customFormat="1" ht="15" customHeight="1">
      <c r="A55" s="157"/>
      <c r="B55" s="186" t="s">
        <v>131</v>
      </c>
      <c r="C55" s="177">
        <v>38.4</v>
      </c>
      <c r="D55" s="177" t="s">
        <v>132</v>
      </c>
      <c r="E55" s="177" t="s">
        <v>93</v>
      </c>
      <c r="F55" s="177">
        <v>7</v>
      </c>
      <c r="G55" s="177">
        <v>6.83</v>
      </c>
      <c r="H55" s="177">
        <v>0</v>
      </c>
      <c r="I55" s="177">
        <f t="shared" si="1"/>
        <v>38.4</v>
      </c>
      <c r="J55" s="177">
        <v>0</v>
      </c>
      <c r="K55" s="177">
        <f t="shared" si="6"/>
        <v>38.4</v>
      </c>
      <c r="L55" s="177">
        <f t="shared" si="2"/>
        <v>0</v>
      </c>
      <c r="M55" s="180">
        <f t="shared" si="3"/>
        <v>0</v>
      </c>
    </row>
    <row r="56" spans="1:13" s="98" customFormat="1" ht="13.95" customHeight="1">
      <c r="A56" s="157"/>
      <c r="B56" s="187"/>
      <c r="C56" s="178"/>
      <c r="D56" s="178"/>
      <c r="E56" s="178"/>
      <c r="F56" s="178"/>
      <c r="G56" s="178"/>
      <c r="H56" s="178"/>
      <c r="I56" s="178">
        <f t="shared" si="1"/>
        <v>0</v>
      </c>
      <c r="J56" s="178"/>
      <c r="K56" s="178">
        <f t="shared" si="6"/>
        <v>0</v>
      </c>
      <c r="L56" s="178">
        <f t="shared" si="2"/>
        <v>0</v>
      </c>
      <c r="M56" s="181" t="e">
        <f t="shared" si="3"/>
        <v>#DIV/0!</v>
      </c>
    </row>
    <row r="57" spans="1:13" s="98" customFormat="1" ht="13.95" customHeight="1">
      <c r="A57" s="157"/>
      <c r="B57" s="187"/>
      <c r="C57" s="178"/>
      <c r="D57" s="178"/>
      <c r="E57" s="178"/>
      <c r="F57" s="178"/>
      <c r="G57" s="178"/>
      <c r="H57" s="178"/>
      <c r="I57" s="178">
        <f t="shared" si="1"/>
        <v>0</v>
      </c>
      <c r="J57" s="178"/>
      <c r="K57" s="178">
        <f t="shared" si="6"/>
        <v>0</v>
      </c>
      <c r="L57" s="178">
        <f t="shared" si="2"/>
        <v>0</v>
      </c>
      <c r="M57" s="181" t="e">
        <f t="shared" si="3"/>
        <v>#DIV/0!</v>
      </c>
    </row>
    <row r="58" spans="1:13" s="98" customFormat="1" ht="13.95" customHeight="1">
      <c r="A58" s="157"/>
      <c r="B58" s="187"/>
      <c r="C58" s="178"/>
      <c r="D58" s="178"/>
      <c r="E58" s="178"/>
      <c r="F58" s="178"/>
      <c r="G58" s="178"/>
      <c r="H58" s="178"/>
      <c r="I58" s="178">
        <f t="shared" si="1"/>
        <v>0</v>
      </c>
      <c r="J58" s="178"/>
      <c r="K58" s="178">
        <f t="shared" si="6"/>
        <v>0</v>
      </c>
      <c r="L58" s="178">
        <f t="shared" si="2"/>
        <v>0</v>
      </c>
      <c r="M58" s="181" t="e">
        <f t="shared" si="3"/>
        <v>#DIV/0!</v>
      </c>
    </row>
    <row r="59" spans="1:13" s="98" customFormat="1" ht="13.95" hidden="1" customHeight="1">
      <c r="A59" s="157"/>
      <c r="B59" s="187"/>
      <c r="C59" s="178"/>
      <c r="D59" s="178"/>
      <c r="E59" s="178"/>
      <c r="F59" s="178"/>
      <c r="G59" s="178"/>
      <c r="H59" s="178"/>
      <c r="I59" s="178">
        <f t="shared" si="1"/>
        <v>0</v>
      </c>
      <c r="J59" s="178"/>
      <c r="K59" s="178">
        <f t="shared" si="6"/>
        <v>0</v>
      </c>
      <c r="L59" s="178">
        <f t="shared" si="2"/>
        <v>0</v>
      </c>
      <c r="M59" s="181" t="e">
        <f t="shared" si="3"/>
        <v>#DIV/0!</v>
      </c>
    </row>
    <row r="60" spans="1:13" s="98" customFormat="1" ht="13.95" hidden="1" customHeight="1">
      <c r="A60" s="157"/>
      <c r="B60" s="187"/>
      <c r="C60" s="178"/>
      <c r="D60" s="178"/>
      <c r="E60" s="178"/>
      <c r="F60" s="178"/>
      <c r="G60" s="178"/>
      <c r="H60" s="178"/>
      <c r="I60" s="178">
        <f t="shared" si="1"/>
        <v>0</v>
      </c>
      <c r="J60" s="178"/>
      <c r="K60" s="178">
        <f t="shared" si="6"/>
        <v>0</v>
      </c>
      <c r="L60" s="178">
        <f t="shared" si="2"/>
        <v>0</v>
      </c>
      <c r="M60" s="181" t="e">
        <f t="shared" si="3"/>
        <v>#DIV/0!</v>
      </c>
    </row>
    <row r="61" spans="1:13" s="98" customFormat="1" ht="1.05" hidden="1" customHeight="1">
      <c r="A61" s="157"/>
      <c r="B61" s="187"/>
      <c r="C61" s="178"/>
      <c r="D61" s="178"/>
      <c r="E61" s="178"/>
      <c r="F61" s="178"/>
      <c r="G61" s="178"/>
      <c r="H61" s="178"/>
      <c r="I61" s="178">
        <f t="shared" si="1"/>
        <v>0</v>
      </c>
      <c r="J61" s="178"/>
      <c r="K61" s="178">
        <f t="shared" si="6"/>
        <v>0</v>
      </c>
      <c r="L61" s="178">
        <f t="shared" si="2"/>
        <v>0</v>
      </c>
      <c r="M61" s="181" t="e">
        <f t="shared" si="3"/>
        <v>#DIV/0!</v>
      </c>
    </row>
    <row r="62" spans="1:13" s="98" customFormat="1" ht="30.75" customHeight="1">
      <c r="A62" s="157"/>
      <c r="B62" s="188"/>
      <c r="C62" s="179"/>
      <c r="D62" s="179"/>
      <c r="E62" s="179"/>
      <c r="F62" s="179"/>
      <c r="G62" s="179"/>
      <c r="H62" s="179"/>
      <c r="I62" s="179">
        <f t="shared" si="1"/>
        <v>0</v>
      </c>
      <c r="J62" s="179"/>
      <c r="K62" s="179">
        <f t="shared" si="6"/>
        <v>0</v>
      </c>
      <c r="L62" s="179">
        <f t="shared" si="2"/>
        <v>0</v>
      </c>
      <c r="M62" s="182" t="e">
        <f t="shared" si="3"/>
        <v>#DIV/0!</v>
      </c>
    </row>
    <row r="63" spans="1:13" s="37" customFormat="1" ht="23.25" customHeight="1">
      <c r="A63" s="158"/>
      <c r="B63" s="10" t="s">
        <v>92</v>
      </c>
      <c r="C63" s="102">
        <f>C43+C47+C53+C54+C55</f>
        <v>283.11</v>
      </c>
      <c r="D63" s="10"/>
      <c r="E63" s="10"/>
      <c r="F63" s="10">
        <f>F43+F47+F53+F54+F55</f>
        <v>153.82499999999999</v>
      </c>
      <c r="G63" s="10">
        <f t="shared" ref="G63" si="7">G43+G47+G53+G54+G55</f>
        <v>145.35499999999999</v>
      </c>
      <c r="H63" s="102">
        <v>13.4</v>
      </c>
      <c r="I63" s="103">
        <f t="shared" si="1"/>
        <v>269.71000000000004</v>
      </c>
      <c r="J63" s="10">
        <f t="shared" ref="J63" si="8">J43+J47+J53+J54+J55</f>
        <v>103.52000000000001</v>
      </c>
      <c r="K63" s="104">
        <f t="shared" si="6"/>
        <v>179.59</v>
      </c>
      <c r="L63" s="102">
        <f t="shared" si="2"/>
        <v>90.120000000000033</v>
      </c>
      <c r="M63" s="105">
        <f t="shared" si="3"/>
        <v>33.413666530718189</v>
      </c>
    </row>
    <row r="64" spans="1:13" s="98" customFormat="1" ht="31.2">
      <c r="A64" s="15" t="s">
        <v>38</v>
      </c>
      <c r="B64" s="15" t="s">
        <v>100</v>
      </c>
      <c r="C64" s="15" t="s">
        <v>101</v>
      </c>
      <c r="D64" s="15" t="s">
        <v>102</v>
      </c>
      <c r="E64" s="15" t="s">
        <v>83</v>
      </c>
      <c r="F64" s="15" t="s">
        <v>103</v>
      </c>
      <c r="G64" s="15" t="s">
        <v>104</v>
      </c>
      <c r="H64" s="15"/>
      <c r="I64" s="15"/>
      <c r="J64" s="15" t="s">
        <v>115</v>
      </c>
      <c r="K64" s="15"/>
      <c r="L64" s="15"/>
      <c r="M64" s="108"/>
    </row>
    <row r="65" spans="1:19" s="98" customFormat="1" ht="31.5" customHeight="1">
      <c r="A65" s="156" t="s">
        <v>75</v>
      </c>
      <c r="B65" s="183" t="s">
        <v>79</v>
      </c>
      <c r="C65" s="177">
        <v>115</v>
      </c>
      <c r="D65" s="5" t="s">
        <v>133</v>
      </c>
      <c r="E65" s="177" t="s">
        <v>94</v>
      </c>
      <c r="F65" s="177">
        <v>54.24</v>
      </c>
      <c r="G65" s="177">
        <v>55.48</v>
      </c>
      <c r="H65" s="177">
        <v>39.96</v>
      </c>
      <c r="I65" s="177">
        <f t="shared" ref="I65:I85" si="9">C65-H65</f>
        <v>75.039999999999992</v>
      </c>
      <c r="J65" s="177">
        <v>58.58</v>
      </c>
      <c r="K65" s="177">
        <f t="shared" ref="K65:K85" si="10">C65-J65</f>
        <v>56.42</v>
      </c>
      <c r="L65" s="177">
        <f t="shared" si="2"/>
        <v>18.61999999999999</v>
      </c>
      <c r="M65" s="180">
        <f t="shared" ref="M65:M85" si="11">L65/I65*100</f>
        <v>24.813432835820887</v>
      </c>
    </row>
    <row r="66" spans="1:19" s="98" customFormat="1" ht="15" customHeight="1">
      <c r="A66" s="157"/>
      <c r="B66" s="184"/>
      <c r="C66" s="178"/>
      <c r="D66" s="5" t="s">
        <v>134</v>
      </c>
      <c r="E66" s="178" t="s">
        <v>95</v>
      </c>
      <c r="F66" s="178"/>
      <c r="G66" s="178"/>
      <c r="H66" s="178"/>
      <c r="I66" s="178">
        <f t="shared" si="9"/>
        <v>0</v>
      </c>
      <c r="J66" s="178"/>
      <c r="K66" s="178">
        <f t="shared" si="10"/>
        <v>0</v>
      </c>
      <c r="L66" s="178">
        <f t="shared" si="2"/>
        <v>0</v>
      </c>
      <c r="M66" s="181" t="e">
        <f t="shared" si="11"/>
        <v>#DIV/0!</v>
      </c>
    </row>
    <row r="67" spans="1:19" s="98" customFormat="1" ht="30" customHeight="1">
      <c r="A67" s="157"/>
      <c r="B67" s="184"/>
      <c r="C67" s="178"/>
      <c r="D67" s="5" t="s">
        <v>135</v>
      </c>
      <c r="E67" s="178" t="s">
        <v>136</v>
      </c>
      <c r="F67" s="178"/>
      <c r="G67" s="178"/>
      <c r="H67" s="178"/>
      <c r="I67" s="178">
        <f t="shared" si="9"/>
        <v>0</v>
      </c>
      <c r="J67" s="178"/>
      <c r="K67" s="178">
        <f t="shared" si="10"/>
        <v>0</v>
      </c>
      <c r="L67" s="178">
        <f t="shared" ref="L67:L86" si="12">I67-K67</f>
        <v>0</v>
      </c>
      <c r="M67" s="181" t="e">
        <f t="shared" si="11"/>
        <v>#DIV/0!</v>
      </c>
    </row>
    <row r="68" spans="1:19" s="98" customFormat="1" ht="19.5" customHeight="1">
      <c r="A68" s="157"/>
      <c r="B68" s="185"/>
      <c r="C68" s="179"/>
      <c r="D68" s="5" t="s">
        <v>137</v>
      </c>
      <c r="E68" s="179" t="s">
        <v>96</v>
      </c>
      <c r="F68" s="179"/>
      <c r="G68" s="179"/>
      <c r="H68" s="179"/>
      <c r="I68" s="179">
        <f t="shared" si="9"/>
        <v>0</v>
      </c>
      <c r="J68" s="179"/>
      <c r="K68" s="179">
        <f t="shared" si="10"/>
        <v>0</v>
      </c>
      <c r="L68" s="179">
        <f t="shared" si="12"/>
        <v>0</v>
      </c>
      <c r="M68" s="182" t="e">
        <f t="shared" si="11"/>
        <v>#DIV/0!</v>
      </c>
    </row>
    <row r="69" spans="1:19" s="98" customFormat="1" ht="13.95" customHeight="1">
      <c r="A69" s="157"/>
      <c r="B69" s="186" t="s">
        <v>138</v>
      </c>
      <c r="C69" s="177">
        <v>12</v>
      </c>
      <c r="D69" s="177" t="s">
        <v>139</v>
      </c>
      <c r="E69" s="177" t="s">
        <v>95</v>
      </c>
      <c r="F69" s="177">
        <v>1.7</v>
      </c>
      <c r="G69" s="177">
        <v>1.7</v>
      </c>
      <c r="H69" s="177">
        <v>0.9</v>
      </c>
      <c r="I69" s="177">
        <f t="shared" si="9"/>
        <v>11.1</v>
      </c>
      <c r="J69" s="177">
        <v>0</v>
      </c>
      <c r="K69" s="177">
        <f t="shared" si="10"/>
        <v>12</v>
      </c>
      <c r="L69" s="177">
        <f t="shared" si="12"/>
        <v>-0.90000000000000036</v>
      </c>
      <c r="M69" s="180">
        <f t="shared" si="11"/>
        <v>-8.1081081081081106</v>
      </c>
    </row>
    <row r="70" spans="1:19" s="98" customFormat="1" ht="13.95" customHeight="1">
      <c r="A70" s="157"/>
      <c r="B70" s="187"/>
      <c r="C70" s="178"/>
      <c r="D70" s="178"/>
      <c r="E70" s="178"/>
      <c r="F70" s="178"/>
      <c r="G70" s="178"/>
      <c r="H70" s="178"/>
      <c r="I70" s="178">
        <f t="shared" si="9"/>
        <v>0</v>
      </c>
      <c r="J70" s="178"/>
      <c r="K70" s="178">
        <f t="shared" si="10"/>
        <v>0</v>
      </c>
      <c r="L70" s="178">
        <f t="shared" si="12"/>
        <v>0</v>
      </c>
      <c r="M70" s="181" t="e">
        <f t="shared" si="11"/>
        <v>#DIV/0!</v>
      </c>
    </row>
    <row r="71" spans="1:19" s="98" customFormat="1" ht="12" customHeight="1">
      <c r="A71" s="157"/>
      <c r="B71" s="187"/>
      <c r="C71" s="178"/>
      <c r="D71" s="178"/>
      <c r="E71" s="178"/>
      <c r="F71" s="178"/>
      <c r="G71" s="178"/>
      <c r="H71" s="178"/>
      <c r="I71" s="178">
        <f t="shared" si="9"/>
        <v>0</v>
      </c>
      <c r="J71" s="178"/>
      <c r="K71" s="178">
        <f t="shared" si="10"/>
        <v>0</v>
      </c>
      <c r="L71" s="178">
        <f t="shared" si="12"/>
        <v>0</v>
      </c>
      <c r="M71" s="181" t="e">
        <f t="shared" si="11"/>
        <v>#DIV/0!</v>
      </c>
      <c r="S71" s="127"/>
    </row>
    <row r="72" spans="1:19" s="98" customFormat="1" ht="13.95" hidden="1" customHeight="1">
      <c r="A72" s="157"/>
      <c r="B72" s="187"/>
      <c r="C72" s="178"/>
      <c r="D72" s="178"/>
      <c r="E72" s="178"/>
      <c r="F72" s="178"/>
      <c r="G72" s="178"/>
      <c r="H72" s="178"/>
      <c r="I72" s="178">
        <f t="shared" si="9"/>
        <v>0</v>
      </c>
      <c r="J72" s="178"/>
      <c r="K72" s="178">
        <f t="shared" si="10"/>
        <v>0</v>
      </c>
      <c r="L72" s="178">
        <f t="shared" si="12"/>
        <v>0</v>
      </c>
      <c r="M72" s="181" t="e">
        <f t="shared" si="11"/>
        <v>#DIV/0!</v>
      </c>
    </row>
    <row r="73" spans="1:19" s="98" customFormat="1" ht="3" customHeight="1">
      <c r="A73" s="157"/>
      <c r="B73" s="187"/>
      <c r="C73" s="178"/>
      <c r="D73" s="178"/>
      <c r="E73" s="178"/>
      <c r="F73" s="178"/>
      <c r="G73" s="178"/>
      <c r="H73" s="178"/>
      <c r="I73" s="178">
        <f t="shared" si="9"/>
        <v>0</v>
      </c>
      <c r="J73" s="178"/>
      <c r="K73" s="178">
        <f t="shared" si="10"/>
        <v>0</v>
      </c>
      <c r="L73" s="178">
        <f t="shared" si="12"/>
        <v>0</v>
      </c>
      <c r="M73" s="181" t="e">
        <f t="shared" si="11"/>
        <v>#DIV/0!</v>
      </c>
    </row>
    <row r="74" spans="1:19" s="98" customFormat="1" ht="18.75" customHeight="1">
      <c r="A74" s="157"/>
      <c r="B74" s="188"/>
      <c r="C74" s="179"/>
      <c r="D74" s="179"/>
      <c r="E74" s="179"/>
      <c r="F74" s="179"/>
      <c r="G74" s="179"/>
      <c r="H74" s="179"/>
      <c r="I74" s="179">
        <f t="shared" si="9"/>
        <v>0</v>
      </c>
      <c r="J74" s="179"/>
      <c r="K74" s="179">
        <f t="shared" si="10"/>
        <v>0</v>
      </c>
      <c r="L74" s="179">
        <f t="shared" si="12"/>
        <v>0</v>
      </c>
      <c r="M74" s="182" t="e">
        <f t="shared" si="11"/>
        <v>#DIV/0!</v>
      </c>
    </row>
    <row r="75" spans="1:19" s="98" customFormat="1" ht="51" customHeight="1">
      <c r="A75" s="157"/>
      <c r="B75" s="109" t="s">
        <v>78</v>
      </c>
      <c r="C75" s="5">
        <v>30</v>
      </c>
      <c r="D75" s="5" t="s">
        <v>140</v>
      </c>
      <c r="E75" s="5" t="s">
        <v>95</v>
      </c>
      <c r="F75" s="5">
        <v>17</v>
      </c>
      <c r="G75" s="5">
        <v>17</v>
      </c>
      <c r="H75" s="5">
        <v>0</v>
      </c>
      <c r="I75" s="5">
        <f t="shared" si="9"/>
        <v>30</v>
      </c>
      <c r="J75" s="5">
        <v>17</v>
      </c>
      <c r="K75" s="5">
        <f t="shared" si="10"/>
        <v>13</v>
      </c>
      <c r="L75" s="5">
        <f t="shared" si="12"/>
        <v>17</v>
      </c>
      <c r="M75" s="106">
        <f t="shared" si="11"/>
        <v>56.666666666666664</v>
      </c>
    </row>
    <row r="76" spans="1:19" s="98" customFormat="1" ht="57.75" customHeight="1">
      <c r="A76" s="157"/>
      <c r="B76" s="109" t="s">
        <v>80</v>
      </c>
      <c r="C76" s="5">
        <v>59</v>
      </c>
      <c r="D76" s="5" t="s">
        <v>141</v>
      </c>
      <c r="E76" s="5" t="s">
        <v>97</v>
      </c>
      <c r="F76" s="5">
        <v>0</v>
      </c>
      <c r="G76" s="5">
        <v>0</v>
      </c>
      <c r="H76" s="5">
        <v>0</v>
      </c>
      <c r="I76" s="5">
        <f t="shared" si="9"/>
        <v>59</v>
      </c>
      <c r="J76" s="5">
        <v>0</v>
      </c>
      <c r="K76" s="5">
        <f t="shared" si="10"/>
        <v>59</v>
      </c>
      <c r="L76" s="5">
        <f t="shared" si="12"/>
        <v>0</v>
      </c>
      <c r="M76" s="106">
        <f t="shared" si="11"/>
        <v>0</v>
      </c>
    </row>
    <row r="77" spans="1:19" s="98" customFormat="1" ht="36" customHeight="1">
      <c r="A77" s="157"/>
      <c r="B77" s="186" t="s">
        <v>77</v>
      </c>
      <c r="C77" s="177">
        <v>80</v>
      </c>
      <c r="D77" s="177" t="s">
        <v>142</v>
      </c>
      <c r="E77" s="177" t="s">
        <v>136</v>
      </c>
      <c r="F77" s="177">
        <v>46.9</v>
      </c>
      <c r="G77" s="177">
        <v>47.21</v>
      </c>
      <c r="H77" s="177">
        <v>16.37</v>
      </c>
      <c r="I77" s="177">
        <f t="shared" si="9"/>
        <v>63.629999999999995</v>
      </c>
      <c r="J77" s="177">
        <v>37.119999999999997</v>
      </c>
      <c r="K77" s="177">
        <f t="shared" si="10"/>
        <v>42.88</v>
      </c>
      <c r="L77" s="177">
        <f t="shared" si="12"/>
        <v>20.749999999999993</v>
      </c>
      <c r="M77" s="180">
        <f t="shared" si="11"/>
        <v>32.610403897532606</v>
      </c>
    </row>
    <row r="78" spans="1:19" s="98" customFormat="1" ht="31.5" customHeight="1">
      <c r="A78" s="157"/>
      <c r="B78" s="187"/>
      <c r="C78" s="178"/>
      <c r="D78" s="178" t="s">
        <v>143</v>
      </c>
      <c r="E78" s="178" t="s">
        <v>95</v>
      </c>
      <c r="F78" s="178"/>
      <c r="G78" s="178"/>
      <c r="H78" s="178"/>
      <c r="I78" s="178">
        <f t="shared" si="9"/>
        <v>0</v>
      </c>
      <c r="J78" s="178"/>
      <c r="K78" s="178">
        <f t="shared" si="10"/>
        <v>0</v>
      </c>
      <c r="L78" s="178">
        <f t="shared" si="12"/>
        <v>0</v>
      </c>
      <c r="M78" s="181" t="e">
        <f t="shared" si="11"/>
        <v>#DIV/0!</v>
      </c>
    </row>
    <row r="79" spans="1:19" s="98" customFormat="1" ht="30.75" customHeight="1">
      <c r="A79" s="157"/>
      <c r="B79" s="187"/>
      <c r="C79" s="178"/>
      <c r="D79" s="178" t="s">
        <v>144</v>
      </c>
      <c r="E79" s="178" t="s">
        <v>98</v>
      </c>
      <c r="F79" s="178"/>
      <c r="G79" s="178"/>
      <c r="H79" s="178"/>
      <c r="I79" s="178">
        <f t="shared" si="9"/>
        <v>0</v>
      </c>
      <c r="J79" s="178"/>
      <c r="K79" s="178">
        <f t="shared" si="10"/>
        <v>0</v>
      </c>
      <c r="L79" s="178">
        <f t="shared" si="12"/>
        <v>0</v>
      </c>
      <c r="M79" s="181" t="e">
        <f t="shared" si="11"/>
        <v>#DIV/0!</v>
      </c>
    </row>
    <row r="80" spans="1:19" s="98" customFormat="1" ht="9.75" hidden="1" customHeight="1">
      <c r="A80" s="157"/>
      <c r="B80" s="187"/>
      <c r="C80" s="178"/>
      <c r="D80" s="178"/>
      <c r="E80" s="178"/>
      <c r="F80" s="178"/>
      <c r="G80" s="178"/>
      <c r="H80" s="178"/>
      <c r="I80" s="178">
        <f t="shared" si="9"/>
        <v>0</v>
      </c>
      <c r="J80" s="178"/>
      <c r="K80" s="178">
        <f t="shared" si="10"/>
        <v>0</v>
      </c>
      <c r="L80" s="178">
        <f t="shared" si="12"/>
        <v>0</v>
      </c>
      <c r="M80" s="181" t="e">
        <f t="shared" si="11"/>
        <v>#DIV/0!</v>
      </c>
    </row>
    <row r="81" spans="1:13" s="98" customFormat="1" ht="26.25" hidden="1" customHeight="1">
      <c r="A81" s="157"/>
      <c r="B81" s="187"/>
      <c r="C81" s="178"/>
      <c r="D81" s="178"/>
      <c r="E81" s="178"/>
      <c r="F81" s="178"/>
      <c r="G81" s="178"/>
      <c r="H81" s="178"/>
      <c r="I81" s="178">
        <f t="shared" si="9"/>
        <v>0</v>
      </c>
      <c r="J81" s="178"/>
      <c r="K81" s="178">
        <f t="shared" si="10"/>
        <v>0</v>
      </c>
      <c r="L81" s="178">
        <f t="shared" si="12"/>
        <v>0</v>
      </c>
      <c r="M81" s="181" t="e">
        <f t="shared" si="11"/>
        <v>#DIV/0!</v>
      </c>
    </row>
    <row r="82" spans="1:13" s="98" customFormat="1" ht="3.75" hidden="1" customHeight="1">
      <c r="A82" s="157"/>
      <c r="B82" s="187"/>
      <c r="C82" s="178"/>
      <c r="D82" s="178"/>
      <c r="E82" s="178"/>
      <c r="F82" s="178"/>
      <c r="G82" s="178"/>
      <c r="H82" s="178"/>
      <c r="I82" s="178">
        <f t="shared" si="9"/>
        <v>0</v>
      </c>
      <c r="J82" s="178"/>
      <c r="K82" s="178">
        <f t="shared" si="10"/>
        <v>0</v>
      </c>
      <c r="L82" s="178">
        <f t="shared" si="12"/>
        <v>0</v>
      </c>
      <c r="M82" s="181" t="e">
        <f t="shared" si="11"/>
        <v>#DIV/0!</v>
      </c>
    </row>
    <row r="83" spans="1:13" s="110" customFormat="1" ht="13.05" hidden="1" customHeight="1">
      <c r="A83" s="157"/>
      <c r="B83" s="187"/>
      <c r="C83" s="178"/>
      <c r="D83" s="178"/>
      <c r="E83" s="178"/>
      <c r="F83" s="178"/>
      <c r="G83" s="178"/>
      <c r="H83" s="178"/>
      <c r="I83" s="178">
        <f t="shared" si="9"/>
        <v>0</v>
      </c>
      <c r="J83" s="178"/>
      <c r="K83" s="178">
        <f t="shared" si="10"/>
        <v>0</v>
      </c>
      <c r="L83" s="178">
        <f t="shared" si="12"/>
        <v>0</v>
      </c>
      <c r="M83" s="181" t="e">
        <f t="shared" si="11"/>
        <v>#DIV/0!</v>
      </c>
    </row>
    <row r="84" spans="1:13" s="110" customFormat="1" ht="9" hidden="1" customHeight="1">
      <c r="A84" s="157"/>
      <c r="B84" s="188"/>
      <c r="C84" s="179"/>
      <c r="D84" s="179"/>
      <c r="E84" s="179"/>
      <c r="F84" s="179"/>
      <c r="G84" s="179"/>
      <c r="H84" s="179"/>
      <c r="I84" s="179">
        <f t="shared" si="9"/>
        <v>0</v>
      </c>
      <c r="J84" s="179"/>
      <c r="K84" s="179">
        <f t="shared" si="10"/>
        <v>0</v>
      </c>
      <c r="L84" s="179">
        <f t="shared" si="12"/>
        <v>0</v>
      </c>
      <c r="M84" s="182" t="e">
        <f t="shared" si="11"/>
        <v>#DIV/0!</v>
      </c>
    </row>
    <row r="85" spans="1:13" s="37" customFormat="1" ht="29.25" customHeight="1">
      <c r="A85" s="158"/>
      <c r="B85" s="10" t="s">
        <v>92</v>
      </c>
      <c r="C85" s="102">
        <f>C65+C69+C75+C76+C77</f>
        <v>296</v>
      </c>
      <c r="D85" s="10"/>
      <c r="E85" s="10"/>
      <c r="F85" s="10">
        <f>F65+F69+F75+F76+F77</f>
        <v>119.84</v>
      </c>
      <c r="G85" s="10">
        <f>G65+G69+G75+G76+G77</f>
        <v>121.39000000000001</v>
      </c>
      <c r="H85" s="102">
        <v>57.23</v>
      </c>
      <c r="I85" s="103">
        <f t="shared" si="9"/>
        <v>238.77</v>
      </c>
      <c r="J85" s="10">
        <f>J65+J69+J75+J76+J77</f>
        <v>112.69999999999999</v>
      </c>
      <c r="K85" s="104">
        <f t="shared" si="10"/>
        <v>183.3</v>
      </c>
      <c r="L85" s="102">
        <f t="shared" si="12"/>
        <v>55.47</v>
      </c>
      <c r="M85" s="105">
        <f t="shared" si="11"/>
        <v>23.231561753989194</v>
      </c>
    </row>
    <row r="86" spans="1:13">
      <c r="A86" s="107"/>
      <c r="B86" s="107"/>
      <c r="C86" s="120">
        <f>C85+C63+C41+C27</f>
        <v>1120.374</v>
      </c>
      <c r="D86" s="120"/>
      <c r="E86" s="120"/>
      <c r="F86" s="120">
        <f>F85+F63+F41+F27</f>
        <v>586.59500000000003</v>
      </c>
      <c r="G86" s="120">
        <f>G85+G63+G41+G27</f>
        <v>642.18499999999995</v>
      </c>
      <c r="H86" s="120"/>
      <c r="I86" s="120">
        <f>I85+I63+I41+I27</f>
        <v>876.976</v>
      </c>
      <c r="J86" s="120"/>
      <c r="K86" s="120">
        <f>K85+K63+K41+K27</f>
        <v>560.26</v>
      </c>
      <c r="L86" s="120">
        <f t="shared" si="12"/>
        <v>316.71600000000001</v>
      </c>
      <c r="M86" s="120"/>
    </row>
  </sheetData>
  <mergeCells count="148">
    <mergeCell ref="A1:M1"/>
    <mergeCell ref="A3:A27"/>
    <mergeCell ref="B3:B6"/>
    <mergeCell ref="C3:C6"/>
    <mergeCell ref="D3:D6"/>
    <mergeCell ref="E3:E6"/>
    <mergeCell ref="F3:F6"/>
    <mergeCell ref="G3:G6"/>
    <mergeCell ref="H3:H6"/>
    <mergeCell ref="I3:I6"/>
    <mergeCell ref="H7:H12"/>
    <mergeCell ref="I7:I12"/>
    <mergeCell ref="J7:J12"/>
    <mergeCell ref="K7:K12"/>
    <mergeCell ref="L7:L12"/>
    <mergeCell ref="M7:M12"/>
    <mergeCell ref="J3:J6"/>
    <mergeCell ref="K3:K6"/>
    <mergeCell ref="L3:L6"/>
    <mergeCell ref="M3:M6"/>
    <mergeCell ref="L23:L26"/>
    <mergeCell ref="M23:M26"/>
    <mergeCell ref="B23:B26"/>
    <mergeCell ref="C23:C26"/>
    <mergeCell ref="M15:M22"/>
    <mergeCell ref="B15:B22"/>
    <mergeCell ref="C15:C22"/>
    <mergeCell ref="D15:D22"/>
    <mergeCell ref="E15:E22"/>
    <mergeCell ref="F15:F22"/>
    <mergeCell ref="G15:G22"/>
    <mergeCell ref="J23:J26"/>
    <mergeCell ref="K23:K26"/>
    <mergeCell ref="D23:D26"/>
    <mergeCell ref="E23:E26"/>
    <mergeCell ref="F23:F26"/>
    <mergeCell ref="G23:G26"/>
    <mergeCell ref="H15:H22"/>
    <mergeCell ref="I15:I22"/>
    <mergeCell ref="J15:J22"/>
    <mergeCell ref="K15:K22"/>
    <mergeCell ref="L15:L22"/>
    <mergeCell ref="B7:B12"/>
    <mergeCell ref="C7:C12"/>
    <mergeCell ref="B29:B32"/>
    <mergeCell ref="C29:C32"/>
    <mergeCell ref="D29:D32"/>
    <mergeCell ref="E29:E32"/>
    <mergeCell ref="F29:F32"/>
    <mergeCell ref="H23:H26"/>
    <mergeCell ref="I23:I26"/>
    <mergeCell ref="D7:D12"/>
    <mergeCell ref="E7:E12"/>
    <mergeCell ref="F7:F12"/>
    <mergeCell ref="G7:G12"/>
    <mergeCell ref="A43:A63"/>
    <mergeCell ref="B43:B46"/>
    <mergeCell ref="C43:C46"/>
    <mergeCell ref="D43:D46"/>
    <mergeCell ref="E43:E46"/>
    <mergeCell ref="F43:F46"/>
    <mergeCell ref="G43:G46"/>
    <mergeCell ref="M29:M32"/>
    <mergeCell ref="B33:B38"/>
    <mergeCell ref="C33:C38"/>
    <mergeCell ref="D33:D38"/>
    <mergeCell ref="E33:E38"/>
    <mergeCell ref="F33:F38"/>
    <mergeCell ref="G33:G38"/>
    <mergeCell ref="H33:H38"/>
    <mergeCell ref="I33:I38"/>
    <mergeCell ref="J33:J38"/>
    <mergeCell ref="G29:G32"/>
    <mergeCell ref="H29:H32"/>
    <mergeCell ref="I29:I32"/>
    <mergeCell ref="J29:J32"/>
    <mergeCell ref="K29:K32"/>
    <mergeCell ref="L29:L32"/>
    <mergeCell ref="A29:A41"/>
    <mergeCell ref="H43:H46"/>
    <mergeCell ref="I43:I46"/>
    <mergeCell ref="J43:J46"/>
    <mergeCell ref="K43:K46"/>
    <mergeCell ref="L43:L46"/>
    <mergeCell ref="M43:M46"/>
    <mergeCell ref="K33:K38"/>
    <mergeCell ref="L33:L38"/>
    <mergeCell ref="M33:M38"/>
    <mergeCell ref="H47:H52"/>
    <mergeCell ref="I47:I52"/>
    <mergeCell ref="J47:J52"/>
    <mergeCell ref="K47:K52"/>
    <mergeCell ref="L47:L52"/>
    <mergeCell ref="M47:M52"/>
    <mergeCell ref="B47:B52"/>
    <mergeCell ref="C47:C52"/>
    <mergeCell ref="D47:D52"/>
    <mergeCell ref="E47:E52"/>
    <mergeCell ref="F47:F52"/>
    <mergeCell ref="G47:G52"/>
    <mergeCell ref="H55:H62"/>
    <mergeCell ref="I55:I62"/>
    <mergeCell ref="J55:J62"/>
    <mergeCell ref="K55:K62"/>
    <mergeCell ref="L55:L62"/>
    <mergeCell ref="M55:M62"/>
    <mergeCell ref="B55:B62"/>
    <mergeCell ref="C55:C62"/>
    <mergeCell ref="D55:D62"/>
    <mergeCell ref="E55:E62"/>
    <mergeCell ref="F55:F62"/>
    <mergeCell ref="G55:G62"/>
    <mergeCell ref="H65:H68"/>
    <mergeCell ref="I65:I68"/>
    <mergeCell ref="J65:J68"/>
    <mergeCell ref="K65:K68"/>
    <mergeCell ref="L65:L68"/>
    <mergeCell ref="M65:M68"/>
    <mergeCell ref="A65:A85"/>
    <mergeCell ref="B65:B68"/>
    <mergeCell ref="C65:C68"/>
    <mergeCell ref="E65:E68"/>
    <mergeCell ref="F65:F68"/>
    <mergeCell ref="G65:G68"/>
    <mergeCell ref="B69:B74"/>
    <mergeCell ref="C69:C74"/>
    <mergeCell ref="D69:D74"/>
    <mergeCell ref="E69:E74"/>
    <mergeCell ref="J77:J84"/>
    <mergeCell ref="K77:K84"/>
    <mergeCell ref="L77:L84"/>
    <mergeCell ref="M77:M84"/>
    <mergeCell ref="L69:L74"/>
    <mergeCell ref="M69:M74"/>
    <mergeCell ref="B77:B84"/>
    <mergeCell ref="C77:C84"/>
    <mergeCell ref="J69:J74"/>
    <mergeCell ref="K69:K74"/>
    <mergeCell ref="D77:D84"/>
    <mergeCell ref="E77:E84"/>
    <mergeCell ref="F77:F84"/>
    <mergeCell ref="G77:G84"/>
    <mergeCell ref="H77:H84"/>
    <mergeCell ref="I77:I84"/>
    <mergeCell ref="F69:F74"/>
    <mergeCell ref="G69:G74"/>
    <mergeCell ref="H69:H74"/>
    <mergeCell ref="I69:I74"/>
  </mergeCells>
  <pageMargins left="0.7" right="0.7" top="0.75" bottom="0.75" header="0.3" footer="0.3"/>
  <pageSetup paperSize="9" scale="3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CUT 1000KM</vt:lpstr>
      <vt:lpstr>&gt;10Hrs.</vt:lpstr>
      <vt:lpstr>MTTR</vt:lpstr>
      <vt:lpstr>Degrade</vt:lpstr>
      <vt:lpstr>Patch Replacement</vt:lpstr>
      <vt:lpstr>'CUT 1000KM'!Print_Area</vt:lpstr>
      <vt:lpstr>Degrade!Print_Area</vt:lpstr>
      <vt:lpstr>'Patch Replacement'!Print_Area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2023-11-21T04:37:46Z</cp:lastPrinted>
  <dcterms:created xsi:type="dcterms:W3CDTF">2006-09-16T00:00:00Z</dcterms:created>
  <dcterms:modified xsi:type="dcterms:W3CDTF">2023-11-21T07:24:13Z</dcterms:modified>
</cp:coreProperties>
</file>